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019" sheetId="1" r:id="rId1"/>
  </sheets>
  <definedNames>
    <definedName name="_xlnm.Print_Titles" localSheetId="0">'2019'!$19:$22</definedName>
    <definedName name="_xlnm.Print_Area" localSheetId="0">'2019'!$A$1:$G$53</definedName>
  </definedNames>
  <calcPr fullCalcOnLoad="1"/>
</workbook>
</file>

<file path=xl/sharedStrings.xml><?xml version="1.0" encoding="utf-8"?>
<sst xmlns="http://schemas.openxmlformats.org/spreadsheetml/2006/main" count="65" uniqueCount="55">
  <si>
    <t xml:space="preserve"> </t>
  </si>
  <si>
    <t>из них</t>
  </si>
  <si>
    <t>Образование</t>
  </si>
  <si>
    <t>Наименование</t>
  </si>
  <si>
    <t>№ п/п</t>
  </si>
  <si>
    <t>РПР</t>
  </si>
  <si>
    <t>за счет собственных доходов</t>
  </si>
  <si>
    <t>0700</t>
  </si>
  <si>
    <t>ИТОГО</t>
  </si>
  <si>
    <t>0500</t>
  </si>
  <si>
    <t>Жилищно-коммунальное хозяйство</t>
  </si>
  <si>
    <t>Общеобразовательная школа на 825 мест по адресу: Московская область, Наро-Фоминский район, г.Наро-Фоминск, ул.Калинина (ПИР и строительство)</t>
  </si>
  <si>
    <t xml:space="preserve">
Строительство и реконструкция детских садов, в т.ч.:
</t>
  </si>
  <si>
    <t xml:space="preserve">
Строительство и реконструкция организаций общего образования, в т.ч.:
</t>
  </si>
  <si>
    <t>Объем бюджетных ассигнований на капитальные вложения
 Наро-Фоминского городского округа на 2019 год</t>
  </si>
  <si>
    <t>к решению Совета депутатов</t>
  </si>
  <si>
    <t xml:space="preserve">Наро-Фоминского </t>
  </si>
  <si>
    <t>городского округа</t>
  </si>
  <si>
    <t>Строительство ВЗУ с сетями водоснабжения Ду 80 и Ду 160 для хозяйственно-бытовых и технических нужд ЗТО (с учетом потребности д.Савеловка, СНТ (Савеловка, Ильма) к/п Лесные поляны), д.Могутово, Наро-Фоминский г.о. (в том числе ПИР)</t>
  </si>
  <si>
    <t>Строительство напорного коллектора Ду 200 от ЗТО до точки сброса в водный объект, д.Могутово, Наро-Фоминский г.о. (в том числе ПИР)</t>
  </si>
  <si>
    <t>Приложение 16</t>
  </si>
  <si>
    <t>Канализование центральной части города Верея Наро-Фоминского муниципального района, Московской области</t>
  </si>
  <si>
    <t>Всего,             тыс.руб.</t>
  </si>
  <si>
    <t>Строительство пешеходного моста на 72-ом км железнодорожной линии "Москва-Киев"</t>
  </si>
  <si>
    <t>Реконструкция и расширение очистных сооружений г. Апрелевка по адресу: Московская область, Наро-Фоминский муниципальный район, г/п Апрелевка, г.Апрелевка, ул.Новая</t>
  </si>
  <si>
    <t>0100</t>
  </si>
  <si>
    <t>Общегосударственные вопросы</t>
  </si>
  <si>
    <t>Приобретение в муниципальную собственность объектов недвижимого имущества</t>
  </si>
  <si>
    <t>Культура, кинематография</t>
  </si>
  <si>
    <t>0800</t>
  </si>
  <si>
    <r>
      <t xml:space="preserve">от </t>
    </r>
    <r>
      <rPr>
        <u val="single"/>
        <sz val="12"/>
        <rFont val="Times New Roman"/>
        <family val="1"/>
      </rPr>
      <t>11.12.2018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4/28</t>
    </r>
  </si>
  <si>
    <t>бюджет Московской области</t>
  </si>
  <si>
    <t>федеральный бюджет</t>
  </si>
  <si>
    <t>Пешеходная зона г.Наро-Фоминск, ул.Ленина (в т.ч. расходы на кредиторскую задолженность - 6586,0 тыс.руб.)</t>
  </si>
  <si>
    <t>1100</t>
  </si>
  <si>
    <t>Физическая культура и спорт</t>
  </si>
  <si>
    <t>1000</t>
  </si>
  <si>
    <t>Социальная политика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</si>
  <si>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</si>
  <si>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Парковая зона вблизи ул. Дубки, г.Апрелевка (ПИР) (Кредиторская задолженность)</t>
  </si>
  <si>
    <t>0600</t>
  </si>
  <si>
    <t>Строительство объекта "Ледовый дворец" в г. Наро-Фоминск по адресу: Московская область, г. Наро-Фоминск, ул. Профсоюзная, вблизи д. 36А (в т.ч. 46 048,0 тыс.руб. - остатки прошлых лет)</t>
  </si>
  <si>
    <t>Охрана окружающей среды</t>
  </si>
  <si>
    <t>Строительство Ледовой арены с искусственным льдом МАУС "Спорткомбинат "Строитель" в поселке Селятино (в т.ч. 15 226,0 тыс.руб. - остатки прошлых лет)</t>
  </si>
  <si>
    <t>Строительство детского сада по адресу: Наро-Фоминский район, городское поселение Наро-Фоминск, г. Наро-Фоминск, ул. Брянская, участок № 12</t>
  </si>
  <si>
    <t>Пристройка на 300 мест к зданию МАОУ "Апрелевская СОШ №1" по адресу: Московская область, Наро-Фоминский район, г. Апрелевка, ул. Февральская, д.59 (ПИР и строительство)</t>
  </si>
  <si>
    <t>Реконструкция здания муниципального автономного учреждения культуры "Дворец культуры и спорта "Тамань" городского поселения Калининец (в т.ч. 615,0 тыс.руб. - остатки прошлых лет)</t>
  </si>
  <si>
    <t>Пешеходная зона г.Верея</t>
  </si>
  <si>
    <t>Строительство очистных сооружений г.Наро-Фоминск, ул.Профсоюзная (ПИР)</t>
  </si>
  <si>
    <t>от __________ № ___</t>
  </si>
  <si>
    <t xml:space="preserve">Строительство здания детской школы искусств в п.Калининец по адресу: Московская область, Наро-Фоминский район, городское поселение Калининец, микрорайон КЭЧ </t>
  </si>
  <si>
    <t>Строительство здания детской хореографической школы в городе Наро-Фоминске, ул. Профсоюзная</t>
  </si>
  <si>
    <t xml:space="preserve">
Строительство и реконструкция организаций дополнительного образования, в т.ч.:
</t>
  </si>
  <si>
    <t>Разработка концепции развития общественных территорий города Наро-Фоминска: продолжение благоустройства набережной реки Нара, общественных пространств и территорий, благоустройство природных территорий, вело и пешеходных дорожек, строительство новой Центральной площади, реконструкция мемориала Скорбящей Матери, МАФы</t>
  </si>
  <si>
    <t>Приложение 7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</si>
</sst>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&quot;р.&quot;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(* #,##0.000_);_(* \(#,##0.000\);_(* &quot;-&quot;??_);_(@_)"/>
    <numFmt numFmtId="188" formatCode="_(* #,##0.0000_);_(* \(#,##0.0000\);_(* &quot;-&quot;??_);_(@_)"/>
    <numFmt numFmtId="189" formatCode="#.##0"/>
    <numFmt numFmtId="190" formatCode="#.##0.00"/>
    <numFmt numFmtId="191" formatCode="0.000"/>
    <numFmt numFmtId="192" formatCode="#,##0.000"/>
    <numFmt numFmtId="193" formatCode="_(* #,##0.0_);_(* \(#,##0.0\);_(* &quot;-&quot;??_);_(@_)"/>
    <numFmt numFmtId="194" formatCode="_(* #,##0_);_(* \(#,##0\);_(* &quot;-&quot;??_);_(@_)"/>
  </numFmts>
  <fonts count="51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3" fontId="12" fillId="0" borderId="0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3" fontId="15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2" fillId="0" borderId="0" xfId="0" applyFont="1" applyFill="1" applyAlignment="1">
      <alignment horizontal="right"/>
    </xf>
    <xf numFmtId="49" fontId="13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4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7"/>
  <sheetViews>
    <sheetView tabSelected="1" view="pageBreakPreview" zoomScale="85" zoomScaleSheetLayoutView="85" workbookViewId="0" topLeftCell="A1">
      <selection activeCell="F2" sqref="F2"/>
    </sheetView>
  </sheetViews>
  <sheetFormatPr defaultColWidth="8.8515625" defaultRowHeight="12.75"/>
  <cols>
    <col min="1" max="1" width="3.57421875" style="2" customWidth="1"/>
    <col min="2" max="2" width="8.57421875" style="12" customWidth="1"/>
    <col min="3" max="3" width="122.00390625" style="2" customWidth="1"/>
    <col min="4" max="4" width="19.421875" style="2" customWidth="1"/>
    <col min="5" max="5" width="17.57421875" style="2" customWidth="1"/>
    <col min="6" max="6" width="15.57421875" style="2" customWidth="1"/>
    <col min="7" max="7" width="17.00390625" style="2" customWidth="1"/>
    <col min="8" max="16384" width="8.8515625" style="2" customWidth="1"/>
  </cols>
  <sheetData>
    <row r="2" ht="15.75">
      <c r="F2" s="16" t="s">
        <v>54</v>
      </c>
    </row>
    <row r="3" ht="15.75">
      <c r="F3" s="16" t="s">
        <v>15</v>
      </c>
    </row>
    <row r="4" ht="15.75">
      <c r="F4" s="16" t="s">
        <v>16</v>
      </c>
    </row>
    <row r="5" ht="15.75">
      <c r="F5" s="16" t="s">
        <v>17</v>
      </c>
    </row>
    <row r="6" ht="15.75">
      <c r="F6" s="16" t="s">
        <v>49</v>
      </c>
    </row>
    <row r="10" spans="4:6" ht="15.75">
      <c r="D10" s="16"/>
      <c r="F10" s="16" t="s">
        <v>20</v>
      </c>
    </row>
    <row r="11" spans="4:6" ht="15.75">
      <c r="D11" s="16"/>
      <c r="F11" s="16" t="s">
        <v>15</v>
      </c>
    </row>
    <row r="12" spans="4:6" ht="15.75">
      <c r="D12" s="16"/>
      <c r="F12" s="16" t="s">
        <v>16</v>
      </c>
    </row>
    <row r="13" spans="4:6" ht="15.75" customHeight="1">
      <c r="D13" s="16"/>
      <c r="F13" s="16" t="s">
        <v>17</v>
      </c>
    </row>
    <row r="14" spans="4:6" ht="15.75" customHeight="1">
      <c r="D14" s="16"/>
      <c r="F14" s="16" t="s">
        <v>30</v>
      </c>
    </row>
    <row r="15" spans="4:5" ht="15.75">
      <c r="D15" s="16"/>
      <c r="E15" s="16"/>
    </row>
    <row r="16" spans="4:5" ht="15.75">
      <c r="D16" s="16"/>
      <c r="E16" s="16"/>
    </row>
    <row r="17" spans="1:7" ht="45" customHeight="1">
      <c r="A17" s="51" t="s">
        <v>14</v>
      </c>
      <c r="B17" s="51"/>
      <c r="C17" s="51"/>
      <c r="D17" s="51"/>
      <c r="E17" s="51"/>
      <c r="F17" s="52"/>
      <c r="G17" s="52"/>
    </row>
    <row r="18" spans="1:5" ht="12" customHeight="1">
      <c r="A18" s="18"/>
      <c r="B18" s="18"/>
      <c r="C18" s="18"/>
      <c r="D18" s="18"/>
      <c r="E18" s="47"/>
    </row>
    <row r="19" spans="1:7" s="24" customFormat="1" ht="24" customHeight="1">
      <c r="A19" s="53" t="s">
        <v>4</v>
      </c>
      <c r="B19" s="55" t="s">
        <v>5</v>
      </c>
      <c r="C19" s="58" t="s">
        <v>3</v>
      </c>
      <c r="D19" s="56" t="s">
        <v>22</v>
      </c>
      <c r="E19" s="53" t="s">
        <v>1</v>
      </c>
      <c r="F19" s="59"/>
      <c r="G19" s="59"/>
    </row>
    <row r="20" spans="1:7" s="24" customFormat="1" ht="11.25" customHeight="1">
      <c r="A20" s="53"/>
      <c r="B20" s="55"/>
      <c r="C20" s="58"/>
      <c r="D20" s="56"/>
      <c r="E20" s="53" t="s">
        <v>6</v>
      </c>
      <c r="F20" s="53" t="s">
        <v>31</v>
      </c>
      <c r="G20" s="53" t="s">
        <v>32</v>
      </c>
    </row>
    <row r="21" spans="1:7" s="24" customFormat="1" ht="11.25" customHeight="1">
      <c r="A21" s="53"/>
      <c r="B21" s="55"/>
      <c r="C21" s="58"/>
      <c r="D21" s="56"/>
      <c r="E21" s="53"/>
      <c r="F21" s="53"/>
      <c r="G21" s="53"/>
    </row>
    <row r="22" spans="1:7" s="24" customFormat="1" ht="30.75" customHeight="1">
      <c r="A22" s="53"/>
      <c r="B22" s="55"/>
      <c r="C22" s="58"/>
      <c r="D22" s="57"/>
      <c r="E22" s="53"/>
      <c r="F22" s="53"/>
      <c r="G22" s="53"/>
    </row>
    <row r="23" spans="1:7" s="24" customFormat="1" ht="20.25">
      <c r="A23" s="37">
        <v>1</v>
      </c>
      <c r="B23" s="37" t="s">
        <v>25</v>
      </c>
      <c r="C23" s="38" t="s">
        <v>26</v>
      </c>
      <c r="D23" s="39">
        <f>SUM(E23:G23)</f>
        <v>48950</v>
      </c>
      <c r="E23" s="39">
        <f>E24</f>
        <v>48950</v>
      </c>
      <c r="F23" s="39"/>
      <c r="G23" s="44"/>
    </row>
    <row r="24" spans="1:7" s="24" customFormat="1" ht="30.75" customHeight="1">
      <c r="A24" s="44"/>
      <c r="B24" s="48"/>
      <c r="C24" s="41" t="s">
        <v>27</v>
      </c>
      <c r="D24" s="42">
        <f>E24</f>
        <v>48950</v>
      </c>
      <c r="E24" s="42">
        <v>48950</v>
      </c>
      <c r="F24" s="44"/>
      <c r="G24" s="44"/>
    </row>
    <row r="25" spans="1:7" s="24" customFormat="1" ht="20.25">
      <c r="A25" s="36">
        <v>2</v>
      </c>
      <c r="B25" s="37" t="s">
        <v>9</v>
      </c>
      <c r="C25" s="38" t="s">
        <v>10</v>
      </c>
      <c r="D25" s="39">
        <f>SUM(D26:D34)</f>
        <v>210530</v>
      </c>
      <c r="E25" s="39">
        <f>SUM(E26:E34)</f>
        <v>81161</v>
      </c>
      <c r="F25" s="39">
        <f>SUM(F26:F34)</f>
        <v>83589</v>
      </c>
      <c r="G25" s="39">
        <f>SUM(G26:G34)</f>
        <v>45780</v>
      </c>
    </row>
    <row r="26" spans="1:7" s="24" customFormat="1" ht="40.5">
      <c r="A26" s="36"/>
      <c r="B26" s="37"/>
      <c r="C26" s="41" t="s">
        <v>24</v>
      </c>
      <c r="D26" s="42">
        <f aca="true" t="shared" si="0" ref="D26:D33">SUM(E26:G26)</f>
        <v>13500</v>
      </c>
      <c r="E26" s="42">
        <f>16000-2500</f>
        <v>13500</v>
      </c>
      <c r="F26" s="44"/>
      <c r="G26" s="44"/>
    </row>
    <row r="27" spans="1:7" s="24" customFormat="1" ht="40.5">
      <c r="A27" s="40"/>
      <c r="B27" s="43"/>
      <c r="C27" s="41" t="s">
        <v>21</v>
      </c>
      <c r="D27" s="42">
        <f t="shared" si="0"/>
        <v>10671</v>
      </c>
      <c r="E27" s="42">
        <v>10671</v>
      </c>
      <c r="F27" s="44"/>
      <c r="G27" s="44"/>
    </row>
    <row r="28" spans="1:7" s="24" customFormat="1" ht="20.25">
      <c r="A28" s="40"/>
      <c r="B28" s="43"/>
      <c r="C28" s="41" t="s">
        <v>47</v>
      </c>
      <c r="D28" s="42">
        <f>SUM(E28:G28)</f>
        <v>1317</v>
      </c>
      <c r="E28" s="42">
        <f>1318-1</f>
        <v>1317</v>
      </c>
      <c r="F28" s="44"/>
      <c r="G28" s="44"/>
    </row>
    <row r="29" spans="1:7" s="24" customFormat="1" ht="40.5">
      <c r="A29" s="40"/>
      <c r="B29" s="43"/>
      <c r="C29" s="41" t="s">
        <v>33</v>
      </c>
      <c r="D29" s="42">
        <f t="shared" si="0"/>
        <v>87839</v>
      </c>
      <c r="E29" s="42">
        <f>6586+18960+1203+50</f>
        <v>26799</v>
      </c>
      <c r="F29" s="42">
        <v>15260</v>
      </c>
      <c r="G29" s="42">
        <v>45780</v>
      </c>
    </row>
    <row r="30" spans="1:7" s="24" customFormat="1" ht="60.75">
      <c r="A30" s="40"/>
      <c r="B30" s="43"/>
      <c r="C30" s="41" t="s">
        <v>18</v>
      </c>
      <c r="D30" s="42">
        <f t="shared" si="0"/>
        <v>81884</v>
      </c>
      <c r="E30" s="42">
        <f>19407-61+61</f>
        <v>19407</v>
      </c>
      <c r="F30" s="42">
        <v>62477</v>
      </c>
      <c r="G30" s="44"/>
    </row>
    <row r="31" spans="1:7" s="24" customFormat="1" ht="40.5">
      <c r="A31" s="40"/>
      <c r="B31" s="43"/>
      <c r="C31" s="41" t="s">
        <v>19</v>
      </c>
      <c r="D31" s="42">
        <f t="shared" si="0"/>
        <v>7670</v>
      </c>
      <c r="E31" s="42">
        <v>1818</v>
      </c>
      <c r="F31" s="42">
        <v>5852</v>
      </c>
      <c r="G31" s="44"/>
    </row>
    <row r="32" spans="1:7" s="24" customFormat="1" ht="20.25">
      <c r="A32" s="40"/>
      <c r="B32" s="43"/>
      <c r="C32" s="41" t="s">
        <v>23</v>
      </c>
      <c r="D32" s="42">
        <f t="shared" si="0"/>
        <v>6013</v>
      </c>
      <c r="E32" s="42">
        <f>41578-30000-5485-80</f>
        <v>6013</v>
      </c>
      <c r="F32" s="44"/>
      <c r="G32" s="44"/>
    </row>
    <row r="33" spans="1:7" s="24" customFormat="1" ht="20.25">
      <c r="A33" s="40"/>
      <c r="B33" s="43"/>
      <c r="C33" s="41" t="s">
        <v>39</v>
      </c>
      <c r="D33" s="42">
        <f t="shared" si="0"/>
        <v>436</v>
      </c>
      <c r="E33" s="42">
        <v>436</v>
      </c>
      <c r="F33" s="44"/>
      <c r="G33" s="44"/>
    </row>
    <row r="34" spans="1:7" s="24" customFormat="1" ht="101.25">
      <c r="A34" s="40"/>
      <c r="B34" s="43"/>
      <c r="C34" s="41" t="s">
        <v>53</v>
      </c>
      <c r="D34" s="42">
        <f>SUM(E34:G34)</f>
        <v>1200</v>
      </c>
      <c r="E34" s="42">
        <f>1500-300</f>
        <v>1200</v>
      </c>
      <c r="F34" s="44"/>
      <c r="G34" s="44"/>
    </row>
    <row r="35" spans="1:7" s="24" customFormat="1" ht="20.25">
      <c r="A35" s="40">
        <v>3</v>
      </c>
      <c r="B35" s="43" t="s">
        <v>40</v>
      </c>
      <c r="C35" s="38" t="s">
        <v>42</v>
      </c>
      <c r="D35" s="39">
        <f>D36</f>
        <v>36115</v>
      </c>
      <c r="E35" s="39">
        <f>E36</f>
        <v>3740</v>
      </c>
      <c r="F35" s="39">
        <f>F36</f>
        <v>32375</v>
      </c>
      <c r="G35" s="39"/>
    </row>
    <row r="36" spans="1:7" s="24" customFormat="1" ht="20.25">
      <c r="A36" s="36"/>
      <c r="B36" s="37"/>
      <c r="C36" s="41" t="s">
        <v>48</v>
      </c>
      <c r="D36" s="42">
        <f aca="true" t="shared" si="1" ref="D36:D42">SUM(E36:G36)</f>
        <v>36115</v>
      </c>
      <c r="E36" s="42">
        <f>32262+2400-30922</f>
        <v>3740</v>
      </c>
      <c r="F36" s="42">
        <v>32375</v>
      </c>
      <c r="G36" s="44"/>
    </row>
    <row r="37" spans="1:7" s="24" customFormat="1" ht="22.5" customHeight="1">
      <c r="A37" s="36">
        <v>4</v>
      </c>
      <c r="B37" s="37" t="s">
        <v>7</v>
      </c>
      <c r="C37" s="38" t="s">
        <v>2</v>
      </c>
      <c r="D37" s="39">
        <f>D38+D40+D43</f>
        <v>709021</v>
      </c>
      <c r="E37" s="39">
        <f>E38+E40+E43</f>
        <v>201546</v>
      </c>
      <c r="F37" s="39">
        <f>F38+F40+F43</f>
        <v>380788</v>
      </c>
      <c r="G37" s="39">
        <f>G38+G40+G43</f>
        <v>126687</v>
      </c>
    </row>
    <row r="38" spans="1:7" s="24" customFormat="1" ht="27" customHeight="1">
      <c r="A38" s="36"/>
      <c r="B38" s="37"/>
      <c r="C38" s="41" t="s">
        <v>12</v>
      </c>
      <c r="D38" s="42">
        <f t="shared" si="1"/>
        <v>268513</v>
      </c>
      <c r="E38" s="42">
        <f>E39</f>
        <v>131631</v>
      </c>
      <c r="F38" s="42">
        <f>F39</f>
        <v>136882</v>
      </c>
      <c r="G38" s="44"/>
    </row>
    <row r="39" spans="1:7" s="24" customFormat="1" ht="48.75" customHeight="1">
      <c r="A39" s="36"/>
      <c r="B39" s="37"/>
      <c r="C39" s="41" t="s">
        <v>44</v>
      </c>
      <c r="D39" s="42">
        <f t="shared" si="1"/>
        <v>268513</v>
      </c>
      <c r="E39" s="42">
        <f>97015+10725+4955+18296+140+500</f>
        <v>131631</v>
      </c>
      <c r="F39" s="42">
        <v>136882</v>
      </c>
      <c r="G39" s="44"/>
    </row>
    <row r="40" spans="1:7" s="24" customFormat="1" ht="28.5" customHeight="1">
      <c r="A40" s="36"/>
      <c r="B40" s="37"/>
      <c r="C40" s="41" t="s">
        <v>13</v>
      </c>
      <c r="D40" s="42">
        <f>D41+D42</f>
        <v>390099</v>
      </c>
      <c r="E40" s="42">
        <f>E41+E42</f>
        <v>19506</v>
      </c>
      <c r="F40" s="42">
        <f>F41+F42</f>
        <v>243906</v>
      </c>
      <c r="G40" s="42">
        <f>G41+G42</f>
        <v>126687</v>
      </c>
    </row>
    <row r="41" spans="1:7" s="25" customFormat="1" ht="42" customHeight="1">
      <c r="A41" s="36"/>
      <c r="B41" s="37"/>
      <c r="C41" s="41" t="s">
        <v>11</v>
      </c>
      <c r="D41" s="42">
        <f t="shared" si="1"/>
        <v>270098</v>
      </c>
      <c r="E41" s="42">
        <f>12340+1165</f>
        <v>13505</v>
      </c>
      <c r="F41" s="42">
        <f>107918+21988</f>
        <v>129906</v>
      </c>
      <c r="G41" s="42">
        <v>126687</v>
      </c>
    </row>
    <row r="42" spans="1:7" s="25" customFormat="1" ht="67.5" customHeight="1">
      <c r="A42" s="36"/>
      <c r="B42" s="37"/>
      <c r="C42" s="41" t="s">
        <v>45</v>
      </c>
      <c r="D42" s="42">
        <f t="shared" si="1"/>
        <v>120001</v>
      </c>
      <c r="E42" s="42">
        <f>61115-43624-11490</f>
        <v>6001</v>
      </c>
      <c r="F42" s="42">
        <v>114000</v>
      </c>
      <c r="G42" s="44"/>
    </row>
    <row r="43" spans="1:7" s="25" customFormat="1" ht="24" customHeight="1">
      <c r="A43" s="36"/>
      <c r="B43" s="37"/>
      <c r="C43" s="41" t="s">
        <v>52</v>
      </c>
      <c r="D43" s="42">
        <f>D44+D45</f>
        <v>50409</v>
      </c>
      <c r="E43" s="42">
        <f>E44+E45</f>
        <v>50409</v>
      </c>
      <c r="F43" s="42"/>
      <c r="G43" s="42"/>
    </row>
    <row r="44" spans="1:7" s="25" customFormat="1" ht="55.5" customHeight="1">
      <c r="A44" s="36"/>
      <c r="B44" s="37"/>
      <c r="C44" s="41" t="s">
        <v>50</v>
      </c>
      <c r="D44" s="42">
        <f>SUM(E44:G44)</f>
        <v>409</v>
      </c>
      <c r="E44" s="42">
        <v>409</v>
      </c>
      <c r="F44" s="42"/>
      <c r="G44" s="44"/>
    </row>
    <row r="45" spans="1:7" s="25" customFormat="1" ht="40.5">
      <c r="A45" s="36"/>
      <c r="B45" s="37"/>
      <c r="C45" s="41" t="s">
        <v>51</v>
      </c>
      <c r="D45" s="42">
        <f>SUM(E45:G45)</f>
        <v>50000</v>
      </c>
      <c r="E45" s="42">
        <v>50000</v>
      </c>
      <c r="F45" s="42"/>
      <c r="G45" s="44"/>
    </row>
    <row r="46" spans="1:7" s="25" customFormat="1" ht="20.25">
      <c r="A46" s="36">
        <v>5</v>
      </c>
      <c r="B46" s="37" t="s">
        <v>29</v>
      </c>
      <c r="C46" s="38" t="s">
        <v>28</v>
      </c>
      <c r="D46" s="39">
        <f>SUM(E46:G46)</f>
        <v>615</v>
      </c>
      <c r="E46" s="39"/>
      <c r="F46" s="39">
        <f>F47</f>
        <v>615</v>
      </c>
      <c r="G46" s="44"/>
    </row>
    <row r="47" spans="1:7" s="25" customFormat="1" ht="60.75">
      <c r="A47" s="36"/>
      <c r="B47" s="37"/>
      <c r="C47" s="41" t="s">
        <v>46</v>
      </c>
      <c r="D47" s="42">
        <f aca="true" t="shared" si="2" ref="D47:D52">SUM(E47:G47)</f>
        <v>615</v>
      </c>
      <c r="E47" s="42"/>
      <c r="F47" s="42">
        <v>615</v>
      </c>
      <c r="G47" s="44"/>
    </row>
    <row r="48" spans="1:7" s="25" customFormat="1" ht="20.25">
      <c r="A48" s="36">
        <v>6</v>
      </c>
      <c r="B48" s="37" t="s">
        <v>36</v>
      </c>
      <c r="C48" s="38" t="s">
        <v>37</v>
      </c>
      <c r="D48" s="39">
        <f t="shared" si="2"/>
        <v>32271</v>
      </c>
      <c r="E48" s="39"/>
      <c r="F48" s="39">
        <f>F49</f>
        <v>32271</v>
      </c>
      <c r="G48" s="49"/>
    </row>
    <row r="49" spans="1:7" ht="60.75" customHeight="1">
      <c r="A49" s="50"/>
      <c r="B49" s="50"/>
      <c r="C49" s="41" t="s">
        <v>38</v>
      </c>
      <c r="D49" s="42">
        <f t="shared" si="2"/>
        <v>32271</v>
      </c>
      <c r="E49" s="50"/>
      <c r="F49" s="42">
        <v>32271</v>
      </c>
      <c r="G49" s="50"/>
    </row>
    <row r="50" spans="1:7" s="25" customFormat="1" ht="20.25">
      <c r="A50" s="36">
        <v>7</v>
      </c>
      <c r="B50" s="37" t="s">
        <v>34</v>
      </c>
      <c r="C50" s="38" t="s">
        <v>35</v>
      </c>
      <c r="D50" s="39">
        <f t="shared" si="2"/>
        <v>127838</v>
      </c>
      <c r="E50" s="39">
        <f>E51</f>
        <v>24201</v>
      </c>
      <c r="F50" s="39">
        <f>SUM(F51:F52)</f>
        <v>103637</v>
      </c>
      <c r="G50" s="44"/>
    </row>
    <row r="51" spans="1:7" s="25" customFormat="1" ht="60.75">
      <c r="A51" s="36"/>
      <c r="B51" s="37"/>
      <c r="C51" s="41" t="s">
        <v>41</v>
      </c>
      <c r="D51" s="42">
        <f t="shared" si="2"/>
        <v>112612</v>
      </c>
      <c r="E51" s="42">
        <f>66563-8272-33590-500</f>
        <v>24201</v>
      </c>
      <c r="F51" s="42">
        <v>88411</v>
      </c>
      <c r="G51" s="44"/>
    </row>
    <row r="52" spans="1:7" s="25" customFormat="1" ht="48" customHeight="1">
      <c r="A52" s="36"/>
      <c r="B52" s="37"/>
      <c r="C52" s="41" t="s">
        <v>43</v>
      </c>
      <c r="D52" s="42">
        <f t="shared" si="2"/>
        <v>15226</v>
      </c>
      <c r="E52" s="42"/>
      <c r="F52" s="42">
        <v>15226</v>
      </c>
      <c r="G52" s="44"/>
    </row>
    <row r="53" spans="1:7" s="25" customFormat="1" ht="20.25">
      <c r="A53" s="45"/>
      <c r="B53" s="36"/>
      <c r="C53" s="46" t="s">
        <v>8</v>
      </c>
      <c r="D53" s="39">
        <f>D46+D37+D25+D23+D50+D48+D35</f>
        <v>1165340</v>
      </c>
      <c r="E53" s="39">
        <f>E46+E37+E25+E23+E50+E48+E35</f>
        <v>359598</v>
      </c>
      <c r="F53" s="39">
        <f>F46+F37+F25+F23+F50+F48+F35</f>
        <v>633275</v>
      </c>
      <c r="G53" s="39">
        <f>G46+G37+G25+G23+G50+G48+G35</f>
        <v>172467</v>
      </c>
    </row>
    <row r="54" spans="1:5" s="25" customFormat="1" ht="18.75">
      <c r="A54" s="28"/>
      <c r="B54" s="33"/>
      <c r="C54" s="30"/>
      <c r="D54" s="32"/>
      <c r="E54" s="32"/>
    </row>
    <row r="55" spans="1:5" s="25" customFormat="1" ht="18.75">
      <c r="A55" s="28"/>
      <c r="B55" s="33"/>
      <c r="C55" s="30"/>
      <c r="D55" s="32"/>
      <c r="E55" s="32"/>
    </row>
    <row r="56" spans="1:5" s="25" customFormat="1" ht="50.25" customHeight="1">
      <c r="A56" s="28"/>
      <c r="B56" s="33"/>
      <c r="C56" s="30"/>
      <c r="D56" s="32"/>
      <c r="E56" s="32"/>
    </row>
    <row r="57" spans="1:5" s="25" customFormat="1" ht="18.75">
      <c r="A57" s="28"/>
      <c r="B57" s="33"/>
      <c r="C57" s="34"/>
      <c r="D57" s="31"/>
      <c r="E57" s="32"/>
    </row>
    <row r="58" spans="1:5" s="25" customFormat="1" ht="60" customHeight="1">
      <c r="A58" s="28"/>
      <c r="B58" s="33"/>
      <c r="C58" s="30"/>
      <c r="D58" s="32"/>
      <c r="E58" s="32"/>
    </row>
    <row r="59" spans="1:5" s="26" customFormat="1" ht="22.5" customHeight="1">
      <c r="A59" s="28"/>
      <c r="B59" s="33"/>
      <c r="C59" s="34"/>
      <c r="D59" s="31"/>
      <c r="E59" s="31"/>
    </row>
    <row r="60" spans="1:5" s="26" customFormat="1" ht="18.75">
      <c r="A60" s="28"/>
      <c r="B60" s="33"/>
      <c r="C60" s="30"/>
      <c r="D60" s="32"/>
      <c r="E60" s="32"/>
    </row>
    <row r="61" spans="1:5" s="26" customFormat="1" ht="18.75">
      <c r="A61" s="28"/>
      <c r="B61" s="33"/>
      <c r="C61" s="30"/>
      <c r="D61" s="32"/>
      <c r="E61" s="32"/>
    </row>
    <row r="62" spans="1:5" s="26" customFormat="1" ht="57" customHeight="1">
      <c r="A62" s="28"/>
      <c r="B62" s="33"/>
      <c r="C62" s="30"/>
      <c r="D62" s="32"/>
      <c r="E62" s="32"/>
    </row>
    <row r="63" spans="1:5" s="26" customFormat="1" ht="60.75" customHeight="1">
      <c r="A63" s="28"/>
      <c r="B63" s="33"/>
      <c r="C63" s="30"/>
      <c r="D63" s="32"/>
      <c r="E63" s="32"/>
    </row>
    <row r="64" spans="1:5" ht="30" customHeight="1">
      <c r="A64" s="27"/>
      <c r="B64" s="28"/>
      <c r="C64" s="35"/>
      <c r="D64" s="31"/>
      <c r="E64" s="31"/>
    </row>
    <row r="65" spans="1:5" s="19" customFormat="1" ht="15">
      <c r="A65" s="22"/>
      <c r="B65" s="13"/>
      <c r="C65" s="5"/>
      <c r="D65" s="6"/>
      <c r="E65" s="6"/>
    </row>
    <row r="66" spans="1:5" s="19" customFormat="1" ht="15">
      <c r="A66" s="54"/>
      <c r="B66" s="54"/>
      <c r="C66" s="54"/>
      <c r="D66" s="6"/>
      <c r="E66" s="6"/>
    </row>
    <row r="67" spans="1:5" s="17" customFormat="1" ht="15">
      <c r="A67" s="22"/>
      <c r="B67" s="14"/>
      <c r="C67" s="7"/>
      <c r="D67" s="6"/>
      <c r="E67" s="6"/>
    </row>
    <row r="68" spans="1:5" s="17" customFormat="1" ht="15">
      <c r="A68" s="22"/>
      <c r="B68" s="21"/>
      <c r="C68" s="21"/>
      <c r="D68" s="8"/>
      <c r="E68" s="8"/>
    </row>
    <row r="69" spans="1:5" s="26" customFormat="1" ht="23.25" customHeight="1">
      <c r="A69" s="27"/>
      <c r="B69" s="28"/>
      <c r="C69" s="27"/>
      <c r="D69" s="29"/>
      <c r="E69" s="29"/>
    </row>
    <row r="70" spans="1:5" s="17" customFormat="1" ht="15">
      <c r="A70" s="22"/>
      <c r="B70" s="20"/>
      <c r="C70" s="20"/>
      <c r="D70" s="9"/>
      <c r="E70" s="9"/>
    </row>
    <row r="71" spans="1:5" s="17" customFormat="1" ht="15">
      <c r="A71" s="22"/>
      <c r="B71" s="15"/>
      <c r="C71" s="2"/>
      <c r="D71" s="3"/>
      <c r="E71" s="3"/>
    </row>
    <row r="72" spans="1:5" s="17" customFormat="1" ht="15">
      <c r="A72" s="22"/>
      <c r="B72" s="12"/>
      <c r="C72" s="11" t="s">
        <v>0</v>
      </c>
      <c r="D72" s="3" t="s">
        <v>0</v>
      </c>
      <c r="E72" s="3"/>
    </row>
    <row r="73" spans="1:5" s="17" customFormat="1" ht="15">
      <c r="A73" s="23"/>
      <c r="B73" s="12"/>
      <c r="C73" s="2" t="s">
        <v>0</v>
      </c>
      <c r="D73" s="3"/>
      <c r="E73" s="3"/>
    </row>
    <row r="74" spans="1:5" s="17" customFormat="1" ht="14.25">
      <c r="A74" s="4"/>
      <c r="B74" s="12"/>
      <c r="C74" s="2" t="s">
        <v>0</v>
      </c>
      <c r="D74" s="3"/>
      <c r="E74" s="3"/>
    </row>
    <row r="75" spans="1:5" s="17" customFormat="1" ht="14.25">
      <c r="A75" s="4"/>
      <c r="B75" s="12"/>
      <c r="C75" s="2"/>
      <c r="D75" s="3"/>
      <c r="E75" s="3"/>
    </row>
    <row r="76" spans="1:5" s="17" customFormat="1" ht="14.25">
      <c r="A76" s="1"/>
      <c r="B76" s="15"/>
      <c r="C76" s="2" t="s">
        <v>0</v>
      </c>
      <c r="D76" s="2"/>
      <c r="E76" s="2"/>
    </row>
    <row r="77" spans="1:3" ht="12.75">
      <c r="A77" s="21"/>
      <c r="B77" s="15"/>
      <c r="C77" s="2" t="s">
        <v>0</v>
      </c>
    </row>
    <row r="78" ht="12.75">
      <c r="A78" s="21"/>
    </row>
    <row r="79" ht="12.75">
      <c r="A79" s="20"/>
    </row>
    <row r="80" ht="12.75">
      <c r="A80" s="10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10" t="s">
        <v>0</v>
      </c>
    </row>
    <row r="86" ht="12.75">
      <c r="A86" s="10" t="s">
        <v>0</v>
      </c>
    </row>
    <row r="87" ht="12.75">
      <c r="A87" s="3"/>
    </row>
  </sheetData>
  <sheetProtection/>
  <mergeCells count="10">
    <mergeCell ref="A17:G17"/>
    <mergeCell ref="E20:E22"/>
    <mergeCell ref="A66:C66"/>
    <mergeCell ref="B19:B22"/>
    <mergeCell ref="D19:D22"/>
    <mergeCell ref="A19:A22"/>
    <mergeCell ref="C19:C22"/>
    <mergeCell ref="E19:G19"/>
    <mergeCell ref="F20:F22"/>
    <mergeCell ref="G20:G22"/>
  </mergeCells>
  <printOptions/>
  <pageMargins left="0.7086614173228347" right="0.7086614173228347" top="0.7480314960629921" bottom="0.7480314960629921" header="0.31496062992125984" footer="0.31496062992125984"/>
  <pageSetup firstPageNumber="50" useFirstPageNumber="1" fitToHeight="2" horizontalDpi="600" verticalDpi="600" orientation="landscape" paperSize="9" scale="65" r:id="rId1"/>
  <rowBreaks count="3" manualBreakCount="3">
    <brk id="31" max="6" man="1"/>
    <brk id="48" max="6" man="1"/>
    <brk id="53" max="6" man="1"/>
  </rowBreaks>
  <ignoredErrors>
    <ignoredError sqref="D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2019-10-11T07:13:55Z</cp:lastPrinted>
  <dcterms:created xsi:type="dcterms:W3CDTF">1996-10-08T23:32:33Z</dcterms:created>
  <dcterms:modified xsi:type="dcterms:W3CDTF">2019-12-02T12:53:59Z</dcterms:modified>
  <cp:category/>
  <cp:version/>
  <cp:contentType/>
  <cp:contentStatus/>
</cp:coreProperties>
</file>