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 Андреева\D\СОВЕТ ДЕПУТАТОВ\2017_ПЕРВЫЙ_СОЗЫВ_Г_О\заседание 10\Атепцево бюджет\"/>
    </mc:Choice>
  </mc:AlternateContent>
  <bookViews>
    <workbookView xWindow="14385" yWindow="225" windowWidth="14370" windowHeight="13335"/>
  </bookViews>
  <sheets>
    <sheet name="Новый 1" sheetId="1" r:id="rId1"/>
  </sheets>
  <definedNames>
    <definedName name="_xlnm._FilterDatabase" localSheetId="0" hidden="1">'Новый 1'!$A$13:$F$268</definedName>
    <definedName name="_xlnm.Print_Titles" localSheetId="0">'Новый 1'!$14:$14</definedName>
    <definedName name="_xlnm.Print_Area" localSheetId="0">'Новый 1'!$A$1:$H$268</definedName>
  </definedNames>
  <calcPr calcId="162913"/>
</workbook>
</file>

<file path=xl/calcChain.xml><?xml version="1.0" encoding="utf-8"?>
<calcChain xmlns="http://schemas.openxmlformats.org/spreadsheetml/2006/main">
  <c r="F265" i="1" l="1"/>
  <c r="F267" i="1"/>
  <c r="F161" i="1" l="1"/>
  <c r="F155" i="1"/>
  <c r="F152" i="1"/>
  <c r="F79" i="1"/>
  <c r="F37" i="1"/>
  <c r="F35" i="1"/>
  <c r="F139" i="1" l="1"/>
  <c r="F255" i="1" l="1"/>
  <c r="F250" i="1"/>
  <c r="F242" i="1" s="1"/>
  <c r="F238" i="1"/>
  <c r="F228" i="1"/>
  <c r="F187" i="1"/>
  <c r="F205" i="1"/>
  <c r="F204" i="1"/>
  <c r="F160" i="1" l="1"/>
  <c r="F159" i="1" s="1"/>
  <c r="F158" i="1" s="1"/>
  <c r="F157" i="1" s="1"/>
  <c r="F156" i="1"/>
  <c r="F134" i="1"/>
  <c r="F128" i="1"/>
  <c r="F102" i="1"/>
  <c r="F83" i="1"/>
  <c r="F81" i="1"/>
  <c r="F40" i="1"/>
  <c r="F197" i="1" l="1"/>
  <c r="F196" i="1" s="1"/>
  <c r="F20" i="1" l="1"/>
  <c r="F86" i="1" l="1"/>
  <c r="F154" i="1" l="1"/>
  <c r="F153" i="1" s="1"/>
  <c r="F151" i="1"/>
  <c r="F150" i="1" s="1"/>
  <c r="F149" i="1" l="1"/>
  <c r="F148" i="1" s="1"/>
  <c r="F194" i="1" l="1"/>
  <c r="F193" i="1" s="1"/>
  <c r="F192" i="1" s="1"/>
  <c r="F254" i="1" l="1"/>
  <c r="F30" i="1"/>
  <c r="F29" i="1" s="1"/>
  <c r="F28" i="1" s="1"/>
  <c r="F34" i="1"/>
  <c r="F18" i="1"/>
  <c r="F17" i="1" s="1"/>
  <c r="F16" i="1" s="1"/>
  <c r="F241" i="1"/>
  <c r="F249" i="1"/>
  <c r="F248" i="1" s="1"/>
  <c r="F247" i="1" s="1"/>
  <c r="F129" i="1"/>
  <c r="F237" i="1"/>
  <c r="F236" i="1" s="1"/>
  <c r="F235" i="1" s="1"/>
  <c r="F36" i="1"/>
  <c r="F61" i="1"/>
  <c r="F190" i="1"/>
  <c r="F233" i="1"/>
  <c r="F232" i="1" s="1"/>
  <c r="F231" i="1" s="1"/>
  <c r="F227" i="1"/>
  <c r="F226" i="1" s="1"/>
  <c r="F225" i="1" s="1"/>
  <c r="F224" i="1" s="1"/>
  <c r="F186" i="1"/>
  <c r="F185" i="1" s="1"/>
  <c r="F184" i="1" s="1"/>
  <c r="F189" i="1"/>
  <c r="F188" i="1" s="1"/>
  <c r="F203" i="1"/>
  <c r="F202" i="1" s="1"/>
  <c r="F201" i="1" s="1"/>
  <c r="F207" i="1"/>
  <c r="F206" i="1" s="1"/>
  <c r="F216" i="1"/>
  <c r="F215" i="1" s="1"/>
  <c r="F214" i="1" s="1"/>
  <c r="F213" i="1" s="1"/>
  <c r="F221" i="1"/>
  <c r="F220" i="1" s="1"/>
  <c r="F219" i="1" s="1"/>
  <c r="F218" i="1" s="1"/>
  <c r="F24" i="1"/>
  <c r="F26" i="1"/>
  <c r="F38" i="1"/>
  <c r="F48" i="1"/>
  <c r="F47" i="1" s="1"/>
  <c r="F41" i="1" s="1"/>
  <c r="F52" i="1"/>
  <c r="F51" i="1" s="1"/>
  <c r="F50" i="1" s="1"/>
  <c r="F57" i="1"/>
  <c r="F56" i="1" s="1"/>
  <c r="F55" i="1" s="1"/>
  <c r="F80" i="1"/>
  <c r="F82" i="1"/>
  <c r="F90" i="1"/>
  <c r="F89" i="1" s="1"/>
  <c r="F88" i="1" s="1"/>
  <c r="F87" i="1" s="1"/>
  <c r="F101" i="1"/>
  <c r="F100" i="1" s="1"/>
  <c r="F99" i="1" s="1"/>
  <c r="F98" i="1" s="1"/>
  <c r="F97" i="1" s="1"/>
  <c r="F96" i="1" s="1"/>
  <c r="F95" i="1" s="1"/>
  <c r="F107" i="1"/>
  <c r="F106" i="1" s="1"/>
  <c r="F105" i="1" s="1"/>
  <c r="F104" i="1" s="1"/>
  <c r="F114" i="1"/>
  <c r="F113" i="1" s="1"/>
  <c r="F112" i="1" s="1"/>
  <c r="F111" i="1" s="1"/>
  <c r="F110" i="1" s="1"/>
  <c r="F109" i="1" s="1"/>
  <c r="F119" i="1"/>
  <c r="F118" i="1" s="1"/>
  <c r="F117" i="1" s="1"/>
  <c r="F116" i="1" s="1"/>
  <c r="F127" i="1"/>
  <c r="F126" i="1" s="1"/>
  <c r="F125" i="1" s="1"/>
  <c r="F124" i="1" s="1"/>
  <c r="F123" i="1" s="1"/>
  <c r="F165" i="1"/>
  <c r="F164" i="1"/>
  <c r="F163" i="1" s="1"/>
  <c r="F162" i="1" s="1"/>
  <c r="F168" i="1"/>
  <c r="F167" i="1" s="1"/>
  <c r="F259" i="1"/>
  <c r="F258" i="1" s="1"/>
  <c r="F257" i="1" s="1"/>
  <c r="F256" i="1" s="1"/>
  <c r="F264" i="1"/>
  <c r="F266" i="1"/>
  <c r="F178" i="1"/>
  <c r="F177" i="1" s="1"/>
  <c r="F176" i="1" s="1"/>
  <c r="F175" i="1" s="1"/>
  <c r="H133" i="1"/>
  <c r="H132" i="1" s="1"/>
  <c r="H131" i="1" s="1"/>
  <c r="H130" i="1" s="1"/>
  <c r="H139" i="1"/>
  <c r="H135" i="1" s="1"/>
  <c r="H146" i="1"/>
  <c r="H145" i="1" s="1"/>
  <c r="H144" i="1" s="1"/>
  <c r="H143" i="1" s="1"/>
  <c r="H162" i="1"/>
  <c r="H211" i="1"/>
  <c r="I18" i="1"/>
  <c r="I17" i="1" s="1"/>
  <c r="I16" i="1" s="1"/>
  <c r="I24" i="1"/>
  <c r="I26" i="1"/>
  <c r="I29" i="1"/>
  <c r="I28" i="1" s="1"/>
  <c r="I34" i="1"/>
  <c r="I36" i="1"/>
  <c r="I38" i="1"/>
  <c r="I48" i="1"/>
  <c r="I47" i="1" s="1"/>
  <c r="I41" i="1" s="1"/>
  <c r="I52" i="1"/>
  <c r="I51" i="1" s="1"/>
  <c r="I50" i="1" s="1"/>
  <c r="I57" i="1"/>
  <c r="I56" i="1" s="1"/>
  <c r="I55" i="1" s="1"/>
  <c r="I61" i="1"/>
  <c r="I82" i="1"/>
  <c r="I76" i="1" s="1"/>
  <c r="I90" i="1"/>
  <c r="I89" i="1" s="1"/>
  <c r="I88" i="1" s="1"/>
  <c r="I87" i="1" s="1"/>
  <c r="I101" i="1"/>
  <c r="I97" i="1" s="1"/>
  <c r="I96" i="1" s="1"/>
  <c r="I95" i="1" s="1"/>
  <c r="I107" i="1"/>
  <c r="I106" i="1" s="1"/>
  <c r="I105" i="1" s="1"/>
  <c r="I104" i="1" s="1"/>
  <c r="I114" i="1"/>
  <c r="I113" i="1" s="1"/>
  <c r="I112" i="1" s="1"/>
  <c r="I111" i="1" s="1"/>
  <c r="I110" i="1" s="1"/>
  <c r="I109" i="1" s="1"/>
  <c r="I119" i="1"/>
  <c r="I118" i="1" s="1"/>
  <c r="I117" i="1" s="1"/>
  <c r="I116" i="1" s="1"/>
  <c r="I133" i="1"/>
  <c r="I132" i="1" s="1"/>
  <c r="I131" i="1" s="1"/>
  <c r="I130" i="1" s="1"/>
  <c r="I139" i="1"/>
  <c r="I135" i="1" s="1"/>
  <c r="I146" i="1"/>
  <c r="I145" i="1" s="1"/>
  <c r="I144" i="1" s="1"/>
  <c r="I143" i="1" s="1"/>
  <c r="I165" i="1"/>
  <c r="I164" i="1" s="1"/>
  <c r="I163" i="1" s="1"/>
  <c r="I162" i="1" s="1"/>
  <c r="I168" i="1"/>
  <c r="I167" i="1" s="1"/>
  <c r="I186" i="1"/>
  <c r="I185" i="1" s="1"/>
  <c r="I184" i="1" s="1"/>
  <c r="I190" i="1"/>
  <c r="I189" i="1" s="1"/>
  <c r="I188" i="1" s="1"/>
  <c r="I204" i="1"/>
  <c r="I203" i="1" s="1"/>
  <c r="I202" i="1" s="1"/>
  <c r="I207" i="1"/>
  <c r="I206" i="1" s="1"/>
  <c r="I211" i="1"/>
  <c r="I210" i="1" s="1"/>
  <c r="I227" i="1"/>
  <c r="I226" i="1" s="1"/>
  <c r="I225" i="1" s="1"/>
  <c r="I224" i="1" s="1"/>
  <c r="I223" i="1" s="1"/>
  <c r="I242" i="1"/>
  <c r="I255" i="1"/>
  <c r="I254" i="1" s="1"/>
  <c r="I265" i="1"/>
  <c r="I264" i="1" s="1"/>
  <c r="I266" i="1"/>
  <c r="H18" i="1"/>
  <c r="H17" i="1" s="1"/>
  <c r="H16" i="1" s="1"/>
  <c r="H24" i="1"/>
  <c r="H23" i="1" s="1"/>
  <c r="H26" i="1"/>
  <c r="H29" i="1"/>
  <c r="H28" i="1" s="1"/>
  <c r="H34" i="1"/>
  <c r="H36" i="1"/>
  <c r="H38" i="1"/>
  <c r="H48" i="1"/>
  <c r="H47" i="1" s="1"/>
  <c r="H41" i="1" s="1"/>
  <c r="H52" i="1"/>
  <c r="H51" i="1" s="1"/>
  <c r="H50" i="1" s="1"/>
  <c r="H57" i="1"/>
  <c r="H56" i="1" s="1"/>
  <c r="H55" i="1" s="1"/>
  <c r="H61" i="1"/>
  <c r="H82" i="1"/>
  <c r="H76" i="1" s="1"/>
  <c r="H90" i="1"/>
  <c r="H89" i="1" s="1"/>
  <c r="H88" i="1" s="1"/>
  <c r="H87" i="1" s="1"/>
  <c r="H101" i="1"/>
  <c r="H97" i="1" s="1"/>
  <c r="H96" i="1" s="1"/>
  <c r="H95" i="1" s="1"/>
  <c r="H107" i="1"/>
  <c r="H106" i="1" s="1"/>
  <c r="H105" i="1" s="1"/>
  <c r="H104" i="1" s="1"/>
  <c r="H114" i="1"/>
  <c r="H113" i="1" s="1"/>
  <c r="H112" i="1" s="1"/>
  <c r="H111" i="1" s="1"/>
  <c r="H110" i="1" s="1"/>
  <c r="H109" i="1" s="1"/>
  <c r="H119" i="1"/>
  <c r="H118" i="1" s="1"/>
  <c r="H117" i="1" s="1"/>
  <c r="H116" i="1" s="1"/>
  <c r="H165" i="1"/>
  <c r="H164" i="1" s="1"/>
  <c r="H168" i="1"/>
  <c r="H167" i="1" s="1"/>
  <c r="H186" i="1"/>
  <c r="H185" i="1" s="1"/>
  <c r="H184" i="1" s="1"/>
  <c r="H190" i="1"/>
  <c r="H189" i="1" s="1"/>
  <c r="H188" i="1" s="1"/>
  <c r="H203" i="1"/>
  <c r="H202" i="1" s="1"/>
  <c r="H207" i="1"/>
  <c r="H206" i="1" s="1"/>
  <c r="H210" i="1"/>
  <c r="H227" i="1"/>
  <c r="H226" i="1" s="1"/>
  <c r="H225" i="1" s="1"/>
  <c r="H224" i="1" s="1"/>
  <c r="H223" i="1" s="1"/>
  <c r="H242" i="1"/>
  <c r="H255" i="1"/>
  <c r="H254" i="1" s="1"/>
  <c r="H265" i="1"/>
  <c r="H264" i="1" s="1"/>
  <c r="H266" i="1"/>
  <c r="I245" i="1"/>
  <c r="I244" i="1" s="1"/>
  <c r="I243" i="1" s="1"/>
  <c r="H245" i="1"/>
  <c r="H244" i="1"/>
  <c r="H243" i="1" s="1"/>
  <c r="I173" i="1"/>
  <c r="I172" i="1" s="1"/>
  <c r="I171" i="1" s="1"/>
  <c r="H173" i="1"/>
  <c r="H172" i="1" s="1"/>
  <c r="H171" i="1" s="1"/>
  <c r="I170" i="1"/>
  <c r="I169" i="1" s="1"/>
  <c r="I141" i="1"/>
  <c r="H141" i="1"/>
  <c r="I140" i="1"/>
  <c r="H140" i="1"/>
  <c r="I138" i="1"/>
  <c r="I137" i="1" s="1"/>
  <c r="I136" i="1" s="1"/>
  <c r="I93" i="1"/>
  <c r="H93" i="1"/>
  <c r="I91" i="1"/>
  <c r="H91" i="1"/>
  <c r="I85" i="1"/>
  <c r="H85" i="1"/>
  <c r="I84" i="1"/>
  <c r="H84" i="1"/>
  <c r="I80" i="1"/>
  <c r="H80" i="1"/>
  <c r="I78" i="1"/>
  <c r="I77" i="1" s="1"/>
  <c r="H78" i="1"/>
  <c r="I74" i="1"/>
  <c r="I71" i="1" s="1"/>
  <c r="H74" i="1"/>
  <c r="H71" i="1" s="1"/>
  <c r="I69" i="1"/>
  <c r="H69" i="1"/>
  <c r="I68" i="1"/>
  <c r="I67" i="1" s="1"/>
  <c r="H68" i="1"/>
  <c r="H67" i="1" s="1"/>
  <c r="I65" i="1"/>
  <c r="I64" i="1" s="1"/>
  <c r="I63" i="1" s="1"/>
  <c r="H65" i="1"/>
  <c r="H64" i="1" s="1"/>
  <c r="H63" i="1" s="1"/>
  <c r="I58" i="1"/>
  <c r="H58" i="1"/>
  <c r="I53" i="1"/>
  <c r="H53" i="1"/>
  <c r="I45" i="1"/>
  <c r="H45" i="1"/>
  <c r="I43" i="1"/>
  <c r="H43" i="1"/>
  <c r="I42" i="1"/>
  <c r="H42" i="1"/>
  <c r="I19" i="1"/>
  <c r="H19" i="1"/>
  <c r="F135" i="1"/>
  <c r="F146" i="1"/>
  <c r="F78" i="1"/>
  <c r="F65" i="1"/>
  <c r="F64" i="1" s="1"/>
  <c r="F63" i="1" s="1"/>
  <c r="F68" i="1"/>
  <c r="F67" i="1" s="1"/>
  <c r="F93" i="1"/>
  <c r="G93" i="1" s="1"/>
  <c r="G94" i="1"/>
  <c r="F138" i="1"/>
  <c r="F137" i="1" s="1"/>
  <c r="F136" i="1" s="1"/>
  <c r="F141" i="1"/>
  <c r="F140" i="1" s="1"/>
  <c r="F245" i="1"/>
  <c r="F244" i="1" s="1"/>
  <c r="F243" i="1" s="1"/>
  <c r="F173" i="1"/>
  <c r="F172" i="1" s="1"/>
  <c r="F171" i="1" s="1"/>
  <c r="G92" i="1"/>
  <c r="F45" i="1"/>
  <c r="F42" i="1" s="1"/>
  <c r="F74" i="1"/>
  <c r="F71" i="1" s="1"/>
  <c r="F91" i="1"/>
  <c r="F43" i="1"/>
  <c r="F85" i="1"/>
  <c r="F69" i="1"/>
  <c r="F58" i="1"/>
  <c r="F53" i="1"/>
  <c r="F19" i="1"/>
  <c r="F84" i="1"/>
  <c r="F122" i="1" l="1"/>
  <c r="F121" i="1" s="1"/>
  <c r="H138" i="1"/>
  <c r="H137" i="1" s="1"/>
  <c r="H136" i="1" s="1"/>
  <c r="G90" i="1"/>
  <c r="G89" i="1" s="1"/>
  <c r="G88" i="1" s="1"/>
  <c r="G87" i="1" s="1"/>
  <c r="G268" i="1" s="1"/>
  <c r="H77" i="1"/>
  <c r="I23" i="1"/>
  <c r="I22" i="1" s="1"/>
  <c r="I21" i="1" s="1"/>
  <c r="F145" i="1"/>
  <c r="F144" i="1" s="1"/>
  <c r="F143" i="1" s="1"/>
  <c r="H201" i="1"/>
  <c r="H200" i="1" s="1"/>
  <c r="H62" i="1"/>
  <c r="F183" i="1"/>
  <c r="H60" i="1"/>
  <c r="H33" i="1"/>
  <c r="H32" i="1" s="1"/>
  <c r="I33" i="1"/>
  <c r="I32" i="1" s="1"/>
  <c r="I31" i="1" s="1"/>
  <c r="F170" i="1"/>
  <c r="F169" i="1" s="1"/>
  <c r="F77" i="1"/>
  <c r="I60" i="1"/>
  <c r="F240" i="1"/>
  <c r="F253" i="1"/>
  <c r="F252" i="1" s="1"/>
  <c r="F251" i="1" s="1"/>
  <c r="F62" i="1"/>
  <c r="I62" i="1"/>
  <c r="I201" i="1"/>
  <c r="I200" i="1" s="1"/>
  <c r="G91" i="1"/>
  <c r="H263" i="1"/>
  <c r="H262" i="1" s="1"/>
  <c r="H261" i="1" s="1"/>
  <c r="H22" i="1"/>
  <c r="H21" i="1" s="1"/>
  <c r="I263" i="1"/>
  <c r="I262" i="1" s="1"/>
  <c r="I261" i="1" s="1"/>
  <c r="F133" i="1"/>
  <c r="F132" i="1" s="1"/>
  <c r="F131" i="1" s="1"/>
  <c r="F130" i="1" s="1"/>
  <c r="F76" i="1"/>
  <c r="F60" i="1" s="1"/>
  <c r="F23" i="1"/>
  <c r="F22" i="1" s="1"/>
  <c r="F21" i="1" s="1"/>
  <c r="H170" i="1"/>
  <c r="H169" i="1" s="1"/>
  <c r="H100" i="1"/>
  <c r="H99" i="1" s="1"/>
  <c r="H253" i="1"/>
  <c r="H252" i="1" s="1"/>
  <c r="H251" i="1" s="1"/>
  <c r="H241" i="1"/>
  <c r="H240" i="1" s="1"/>
  <c r="I253" i="1"/>
  <c r="I252" i="1" s="1"/>
  <c r="I251" i="1" s="1"/>
  <c r="I241" i="1"/>
  <c r="I240" i="1" s="1"/>
  <c r="H31" i="1"/>
  <c r="F230" i="1"/>
  <c r="F229" i="1" s="1"/>
  <c r="F223" i="1" s="1"/>
  <c r="H183" i="1"/>
  <c r="I183" i="1"/>
  <c r="F263" i="1"/>
  <c r="F262" i="1" s="1"/>
  <c r="F261" i="1" s="1"/>
  <c r="F103" i="1"/>
  <c r="F200" i="1"/>
  <c r="F33" i="1"/>
  <c r="F32" i="1" s="1"/>
  <c r="F31" i="1" s="1"/>
  <c r="I100" i="1"/>
  <c r="I99" i="1" s="1"/>
  <c r="I129" i="1"/>
  <c r="I122" i="1" s="1"/>
  <c r="I121" i="1" s="1"/>
  <c r="H103" i="1"/>
  <c r="H129" i="1"/>
  <c r="H122" i="1" s="1"/>
  <c r="H121" i="1" s="1"/>
  <c r="I103" i="1"/>
  <c r="I15" i="1" l="1"/>
  <c r="H182" i="1"/>
  <c r="H181" i="1" s="1"/>
  <c r="H180" i="1" s="1"/>
  <c r="I182" i="1"/>
  <c r="I181" i="1" s="1"/>
  <c r="I180" i="1" s="1"/>
  <c r="I268" i="1" s="1"/>
  <c r="H15" i="1"/>
  <c r="I238" i="1"/>
  <c r="H238" i="1"/>
  <c r="F239" i="1"/>
  <c r="F15" i="1"/>
  <c r="F182" i="1"/>
  <c r="F181" i="1" s="1"/>
  <c r="F180" i="1" s="1"/>
  <c r="H268" i="1" l="1"/>
  <c r="F268" i="1"/>
</calcChain>
</file>

<file path=xl/sharedStrings.xml><?xml version="1.0" encoding="utf-8"?>
<sst xmlns="http://schemas.openxmlformats.org/spreadsheetml/2006/main" count="1024" uniqueCount="286">
  <si>
    <t>ОБРАЗОВАНИЕ</t>
  </si>
  <si>
    <t>07</t>
  </si>
  <si>
    <t>02</t>
  </si>
  <si>
    <t>Молодежная политика и оздоровление детей</t>
  </si>
  <si>
    <t>09</t>
  </si>
  <si>
    <t>Руководство и управление в сфере установленных функций органов государственной власти субъектов РФ и органов местного самоуправления</t>
  </si>
  <si>
    <t>Центральный аппарат</t>
  </si>
  <si>
    <t>08</t>
  </si>
  <si>
    <t>Культура</t>
  </si>
  <si>
    <t>01</t>
  </si>
  <si>
    <t>04</t>
  </si>
  <si>
    <t>10</t>
  </si>
  <si>
    <t>Пенсионное обеспечение</t>
  </si>
  <si>
    <t>Доплаты к пенсиям государственных служащих субъектов РФ и муниципальных служащих</t>
  </si>
  <si>
    <t>03</t>
  </si>
  <si>
    <t>ФИЗИЧЕСКАЯ КУЛЬТУРА И СПОРТ</t>
  </si>
  <si>
    <t>11</t>
  </si>
  <si>
    <t>Массовый спорт</t>
  </si>
  <si>
    <t>13</t>
  </si>
  <si>
    <t>Всего расходов</t>
  </si>
  <si>
    <t>Наименование</t>
  </si>
  <si>
    <t>Рз</t>
  </si>
  <si>
    <t>ПР</t>
  </si>
  <si>
    <t>ЦСР</t>
  </si>
  <si>
    <t>ВР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</si>
  <si>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</si>
  <si>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</si>
  <si>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</si>
  <si>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</si>
  <si>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</si>
  <si>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</si>
  <si>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</si>
  <si>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Депутаты  представительного органа муниципального  образования</t>
  </si>
  <si>
    <t>Другие общегосударственные вопросы</t>
  </si>
  <si>
    <t>Выполнение других обязательств государства</t>
  </si>
  <si>
    <t>НАЦИОНАЛЬНАЯ ОБОРОНА</t>
  </si>
  <si>
    <t>Подготовка населения и организаций к действиям в чрезвычайной ситуации в мирное и военное время</t>
  </si>
  <si>
    <t>НАЦИОНАЛЬНАЯ БЕЗОПАСНОСТЬ И ПРАВООХРАНИТЕЛЬНАЯ ДЕЯТЕЛЬНОСТЬ</t>
  </si>
  <si>
    <t>НАЦИОНАЛЬНАЯ ЭКОНОМИКА</t>
  </si>
  <si>
    <t xml:space="preserve"> Общеэкономические вопросы</t>
  </si>
  <si>
    <t>Дорожное хозяйство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</si>
  <si>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</si>
  <si>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</si>
  <si>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</si>
  <si>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</si>
  <si>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Благоустройство</t>
  </si>
  <si>
    <t>Межбюджетные трансферты</t>
  </si>
  <si>
    <t>Межбюджетные трансферты бюджетам муниципальных районов из бюджетов поселений и межбюджетные трансферты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</si>
  <si>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Иные межбюджетные трансферты</t>
  </si>
  <si>
    <t>540</t>
  </si>
  <si>
    <t>Мобилизационная и вневойсковая подготовка</t>
  </si>
  <si>
    <t>Другие вопросы в области физической культуры и спорта</t>
  </si>
  <si>
    <t>Резервные фонды</t>
  </si>
  <si>
    <t>Резервные фонды местных администраций</t>
  </si>
  <si>
    <t>6500204</t>
  </si>
  <si>
    <t>Непрограммные расходы бюджета сельского поселения Атепцевское</t>
  </si>
  <si>
    <t>Обеспечение деятельности подведомственных учреждений (централизованная бухгалтерия)</t>
  </si>
  <si>
    <t>Непрограммные расходы сельского поселения Атепцевское</t>
  </si>
  <si>
    <t xml:space="preserve">Сумма, тыс.руб.
</t>
  </si>
  <si>
    <t>в том числе за счет субвенции</t>
  </si>
  <si>
    <t>Расходы на выплаты персоналы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</si>
  <si>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</si>
  <si>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</si>
  <si>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</si>
  <si>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</si>
  <si>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240</t>
  </si>
  <si>
    <t>200</t>
  </si>
  <si>
    <t>Иные бюджетные ассигнования</t>
  </si>
  <si>
    <t>800</t>
  </si>
  <si>
    <t>Уплата налогов, сборов и иных платежей</t>
  </si>
  <si>
    <t>850</t>
  </si>
  <si>
    <t>500</t>
  </si>
  <si>
    <t>Резервные средства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</si>
  <si>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</si>
  <si>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</si>
  <si>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</si>
  <si>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620</t>
  </si>
  <si>
    <t>Приложение № 3</t>
  </si>
  <si>
    <t>к решению Совета депутатов</t>
  </si>
  <si>
    <t>сельского поселения Атепцевское</t>
  </si>
  <si>
    <t>Социальная политика</t>
  </si>
  <si>
    <t>Подпрограмма "Оформление земельных участков под объектами на 2015-2017г"</t>
  </si>
  <si>
    <t>14</t>
  </si>
  <si>
    <t>Муниципальная программа сельского поселения Атепцевское "Благоустройство территории сельского поселения Атепцевское на 2015-2017гг"</t>
  </si>
  <si>
    <t>Подпрограмма "Организация и содержание прочих объектов благоустройства"</t>
  </si>
  <si>
    <t>Муниципальная программа сельского поселения Атепцевское "Спорт  сельского поселения Атепцевское на 2015-2017гг"</t>
  </si>
  <si>
    <t>Подпрограмма "Молодежь сельского поселения Атепцевское на 2015-2017гг"</t>
  </si>
  <si>
    <t>Муниципальная программа сельского поселения Атепцевское "Культура сельского поселения Атепцевское на 2015-2017гг"</t>
  </si>
  <si>
    <t>Подпрограмма "Развитие культуры сельского поселения Атепцевское на 2015-2017гг"</t>
  </si>
  <si>
    <t>Подпрограмма "Выполнение муниципального задания учреждениями культуры сельского поселения Атепцевское на 2015-2017гг"</t>
  </si>
  <si>
    <t>Муниципальная программа "Спорт сельского поселения Атепцевского в 2015-2017гг"</t>
  </si>
  <si>
    <t>Подпрограмма "Развитие физической культуры и спорта сельского поселения Атепцевское на 2015-2017гг"</t>
  </si>
  <si>
    <t>Подпрограмма "Выполнение муниципального задания учреждениями физической культуры и спорта сельского поселения Атепцевское на 2015-2017гг"</t>
  </si>
  <si>
    <t>6600052</t>
  </si>
  <si>
    <t>Расходы на организацию переданных полномочий из бюджета Наро-Фоминского муниципального района бюджету поселения</t>
  </si>
  <si>
    <t>100</t>
  </si>
  <si>
    <t>Социальное обеспечение и иные выплаты населению</t>
  </si>
  <si>
    <t>320</t>
  </si>
  <si>
    <t>Социальные выплаты гражданам, кроме публичных нормативных социальных выплат</t>
  </si>
  <si>
    <t>Мероприятия в части защиты сельского поселения Атепцевское от неблогоприятного воздействия безнадзорных животных</t>
  </si>
  <si>
    <t>Софинансирование работ по капитальному ремонту и ремонту автомобильных дорог общего пользования населенных пунктов, дворовых территорий многоквартирных домов, проездов к дворовым территориям многоквартирных домов населенных пунктов</t>
  </si>
  <si>
    <t xml:space="preserve">13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</si>
  <si>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</si>
  <si>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содержание казенного учреждения "Административно-хозяйственный центр"</t>
  </si>
  <si>
    <t>65 0 00 00000</t>
  </si>
  <si>
    <t>01 0 00 00000</t>
  </si>
  <si>
    <t>01 1 00 00000</t>
  </si>
  <si>
    <t>01 2 00 00000</t>
  </si>
  <si>
    <t>02 0 00 00000</t>
  </si>
  <si>
    <t>02 2 00 00000</t>
  </si>
  <si>
    <t>02 1 00 00000</t>
  </si>
  <si>
    <t>65 0 00 02030</t>
  </si>
  <si>
    <t>65 0 00 02040</t>
  </si>
  <si>
    <t>65 0 00 02120</t>
  </si>
  <si>
    <t>66 0 00 00000</t>
  </si>
  <si>
    <t>66 0 00 05210</t>
  </si>
  <si>
    <t>05 0 00 00000</t>
  </si>
  <si>
    <t>05 1 00 00000</t>
  </si>
  <si>
    <t>05 3 00 00000</t>
  </si>
  <si>
    <t>66 0 00 02000</t>
  </si>
  <si>
    <t>66 0 00 02030</t>
  </si>
  <si>
    <t>66 0 00 51180</t>
  </si>
  <si>
    <t>03 0 00 00000</t>
  </si>
  <si>
    <t>04 0 00 00000</t>
  </si>
  <si>
    <t>04 1 00 00000</t>
  </si>
  <si>
    <t>04 2 00 00000</t>
  </si>
  <si>
    <t>04 3 00 00000</t>
  </si>
  <si>
    <t>04 3 00 60170</t>
  </si>
  <si>
    <t>66 0 00 04910</t>
  </si>
  <si>
    <t>66 0 00 04520</t>
  </si>
  <si>
    <t xml:space="preserve">Основное мероприятие </t>
  </si>
  <si>
    <t xml:space="preserve">Мероприятие </t>
  </si>
  <si>
    <t>05 3 01</t>
  </si>
  <si>
    <t>02 1 01 00000</t>
  </si>
  <si>
    <t>01 1 01 04400</t>
  </si>
  <si>
    <t>01 2 01 03000</t>
  </si>
  <si>
    <t>02 1 01 04870</t>
  </si>
  <si>
    <t>02 2 01 04820</t>
  </si>
  <si>
    <t>05 1 01 09200</t>
  </si>
  <si>
    <t>05 1 02 09210</t>
  </si>
  <si>
    <t>01 1 01 00000</t>
  </si>
  <si>
    <t xml:space="preserve">Расходы на проведение культурно-массовых мероприятий </t>
  </si>
  <si>
    <t>01 2 01 00000</t>
  </si>
  <si>
    <t>Основное мероприятие "Культурно-массовые мероприятия поселенческого уровня"</t>
  </si>
  <si>
    <t>Основное мероприятие "Расходы на выполнение муниципальных заданий учреждений культуры"</t>
  </si>
  <si>
    <t>Расходы по поддержке и развитию учреждений культуры</t>
  </si>
  <si>
    <t>Основное мероприятие "Проведение культурно-массовых спортивных, военно-патриотических мероприятий для детей и молодежи"</t>
  </si>
  <si>
    <t>Основное мероприятие "Спортивно-массовые мероприятия поселенческого уровня"</t>
  </si>
  <si>
    <t>Проведение официальных физкультурных и спортивных массовых мероприятий среди населения по видам спорта</t>
  </si>
  <si>
    <t>Расходы на обеспечение деятельности (оказание услуг) учреждений физической культуры и спорта</t>
  </si>
  <si>
    <t>Основное мероприятие "Расходы на выполнение муниципального задания МАУ МКСЦ "Зодиак""</t>
  </si>
  <si>
    <t xml:space="preserve">11 </t>
  </si>
  <si>
    <t>02 2 01 00000</t>
  </si>
  <si>
    <t>Подпрограмма "Оформление, регистрация объектов и земельных участков муниципальной собственности"</t>
  </si>
  <si>
    <t>Основное мероприятие " Оформление земельных участков под объектами"</t>
  </si>
  <si>
    <t>05 1 02 00000</t>
  </si>
  <si>
    <t xml:space="preserve">Расходы по оформлению земельных участков </t>
  </si>
  <si>
    <t>Расходы по оформлению и регистрации имущества</t>
  </si>
  <si>
    <t>05 1 01 00000</t>
  </si>
  <si>
    <t>Основное мероприятие " Оформление и регистрация объектов недвижимого имущества"</t>
  </si>
  <si>
    <t>Другие вопросы в области национальной безопасности и правоохранительной деятельности</t>
  </si>
  <si>
    <t>Подпрограмма "Содержание и текущий ремонт уличного освещения сельского поселения Атепцевское"</t>
  </si>
  <si>
    <t>04 1 01 00000</t>
  </si>
  <si>
    <t>Основное мероприятие "Содержание и обслуживания линий уличного освещения, оплата за электроэнергию"</t>
  </si>
  <si>
    <t>Расходы на оплату за потребление электроэнергии и содержание сетей уличного освещения</t>
  </si>
  <si>
    <t xml:space="preserve"> </t>
  </si>
  <si>
    <t>66 0 00 07000</t>
  </si>
  <si>
    <t>Мероприятия по организационно-воспитательная работа с молодежью</t>
  </si>
  <si>
    <t>Подпрограмма "Сохранение и благоустройство воинских захоронений и памятников воинской славы на территории сельского поселения Атепцевское"</t>
  </si>
  <si>
    <t>Основное мероприятие "Сохранение и благоустройство воинских захоронений и памятников воинской славы на территории сельского поселения Атепцевское"</t>
  </si>
  <si>
    <t>04 2 01 00000</t>
  </si>
  <si>
    <t>Мероприятия по содержанию и благоустройству воинских захоронений</t>
  </si>
  <si>
    <t>04 2 01 05000</t>
  </si>
  <si>
    <t>Основное мероприятие "Организация и содержание прочих объектов благоустройства"</t>
  </si>
  <si>
    <t>04 3 01 00000</t>
  </si>
  <si>
    <t>Мероприятия по благоустройству поселения</t>
  </si>
  <si>
    <t>06 0 00 00000</t>
  </si>
  <si>
    <t>06 1 00 00000</t>
  </si>
  <si>
    <t>06 1 01 00000</t>
  </si>
  <si>
    <t>06 1 01 03610</t>
  </si>
  <si>
    <t>04 1 01 03650</t>
  </si>
  <si>
    <t>Подпрограмма "Устройство  парковочных площадок, стоянок автотранспорта, тротуаров, ремонт и содержание внутриквартальных дорог сельского поселения Атепцевское"</t>
  </si>
  <si>
    <t>Основное мероприятие "Устройство  парковочных площадок, стоянок автотранспорта, тротуаров, ремонт и содержание внутриквартальных дорог сельского поселения Атепцевское"</t>
  </si>
  <si>
    <t>04 3 01 03620</t>
  </si>
  <si>
    <t>02 3 00 00000</t>
  </si>
  <si>
    <t>02 3 01 00000</t>
  </si>
  <si>
    <t>02 3 01 04310</t>
  </si>
  <si>
    <t>Муниципальная программа сельского поселения Атепцевское "Управление муниципальной собственностью сельского поселения Атепцевское на 2015-2017гг."</t>
  </si>
  <si>
    <t>Закупка товаров, работ и услуг для обеспечения государственных (муниципальных) нужд</t>
  </si>
  <si>
    <t>Расходы на выплаты персоналу казенных учреждений</t>
  </si>
  <si>
    <t>04 3 01 60240</t>
  </si>
  <si>
    <t>Муниципальная программа "Уличное освещение населенных пунктов сельского поселения Атепцевское на 2016-2018гг"</t>
  </si>
  <si>
    <t>01 1 02 00000</t>
  </si>
  <si>
    <t>610</t>
  </si>
  <si>
    <t>01 2 01 60440</t>
  </si>
  <si>
    <t>Софинансирование расходов на повышение заработной платы работникам муниципальных учреждений Московской области в сфере культуры</t>
  </si>
  <si>
    <t>Исполнение судебных актов</t>
  </si>
  <si>
    <t>830</t>
  </si>
  <si>
    <t>трактора бензин</t>
  </si>
  <si>
    <t>Распределение бюджетных ассигнований 
по разделам, подразделам, целевым статьям (муниципальным программам и непрограммным направлениям деятельности), 
группам и подгруппам видов расходов классификации расходов бюджета
на 2017 год</t>
  </si>
  <si>
    <t>2016 (с изменен.на 26.10)</t>
  </si>
  <si>
    <t>2015 факт</t>
  </si>
  <si>
    <t>Подпрограмма "Комплексное благоустройство дворовых территорий сельского поселения Атепцевское"</t>
  </si>
  <si>
    <t>Основное мероприятие "Ремонт и содержание внутриквартальных дорог, устройство и содержание тротуаров, создание парковочных пространств придомовых территорий, приобретение и монтаж газонного ограждения сельского поселения Атепцевского"</t>
  </si>
  <si>
    <t>Мероприятия по комплексному благоустройству</t>
  </si>
  <si>
    <t>07 0 00 00000</t>
  </si>
  <si>
    <t>07 1 00 00000</t>
  </si>
  <si>
    <t>07 1 00 07000</t>
  </si>
  <si>
    <t>Подпрограмма "Проведение культурных мероприятий в Декаде инвалидов"</t>
  </si>
  <si>
    <t>Расходы на приобретение сценического оборудования</t>
  </si>
  <si>
    <t>07 2 00 00000</t>
  </si>
  <si>
    <t>07 2 00 08000</t>
  </si>
  <si>
    <t>07 3 00 00000</t>
  </si>
  <si>
    <t>07 3 00 09000</t>
  </si>
  <si>
    <t>Социальное обеспечение населения</t>
  </si>
  <si>
    <t>08 0 00 00000</t>
  </si>
  <si>
    <t>Подпрограмма " Оказание единовременной материальной помощи в денежной форме"</t>
  </si>
  <si>
    <t>08 1 00 01000</t>
  </si>
  <si>
    <t>08 1 00 00000</t>
  </si>
  <si>
    <t>300</t>
  </si>
  <si>
    <t>310</t>
  </si>
  <si>
    <t>Публичные нормативные социальные выплаты гражданам</t>
  </si>
  <si>
    <t>08 2 00 00000</t>
  </si>
  <si>
    <t>08 3 00 00000</t>
  </si>
  <si>
    <t>08 3 00 03000</t>
  </si>
  <si>
    <t>Подпрограмма " Подписка на периодические издания гражданам, постоянно зарегистрированным на территории сельского поселения Атепцевское: Ветеранам ВОВ, Вдовам ВОВ, гражданам, имеющих знак "Почетный житель сельского поселения Атепцевское", председателям первичных организаций и активистам Совета ветеранов сельского поселения Атепцевское"</t>
  </si>
  <si>
    <t>Основное мероприятие "Расходы на приобретение сценического оборудование МБУ ДК п.Новая Ольховка "</t>
  </si>
  <si>
    <t>01 1 02 05500</t>
  </si>
  <si>
    <t>Муниципальная программа сельского поселения Атепцевское "Доступная среда на территории сельского поселения Атепцевское на 2017-2019 гг."</t>
  </si>
  <si>
    <t>08 4 00 00000</t>
  </si>
  <si>
    <t>08 4 00 04000</t>
  </si>
  <si>
    <t>Подпрограмма "Обеспечение доступности объектов"</t>
  </si>
  <si>
    <t>Основное мероприятие " Обозначение парковочных мест для инвалидов в местах общественного пользования, муниципальным учреждениям культуры и дворовых территориях сельского поселения Атепцевское. Оборудование жилых домов, приспособлениями для обеспечения их физической доступности для инвалидов с нарушениями опорно-двигательного аппарата"</t>
  </si>
  <si>
    <t>03 1 01 00000</t>
  </si>
  <si>
    <t>Подпрограмма "Обеспечение первичных мер пожарной безопасности в границах населенных пунктов сельского поселения Атепцевское на 2017-2019гг"</t>
  </si>
  <si>
    <t>03 1 00 00000</t>
  </si>
  <si>
    <t>03 1 01 02470</t>
  </si>
  <si>
    <t>03 2 00 00000</t>
  </si>
  <si>
    <t>Основное мероприятие "Приобретение и установка дорожных знаков и искусственных неровностей  в соответствии с правилами дорожного движения  на внутриквартальных дорог населенных пунктов сельского поселения Атепцевское"</t>
  </si>
  <si>
    <t>Расходы по приобретению и установке дорожных знаков, искусственных неровностей на территории сельского поселения Атепцевское</t>
  </si>
  <si>
    <t>Расходы на обеспечение первичных мер пожарной безопасности</t>
  </si>
  <si>
    <t>03 2 01 00000</t>
  </si>
  <si>
    <t>03 2 01 02480</t>
  </si>
  <si>
    <t>Подпрограмма "Организация социально-культурных мероприятий для социально незащищенных категорий населения"</t>
  </si>
  <si>
    <t xml:space="preserve">Расходы на проведение культурных мероприятий </t>
  </si>
  <si>
    <t>08 2 00 02000</t>
  </si>
  <si>
    <t>Расходы на мероприятия для детей из замещающих, многодетных семей и детей инвалидов"</t>
  </si>
  <si>
    <t>Расходы на подписку на периодические издания гражданам</t>
  </si>
  <si>
    <t>Муниципальная программа "Меры социальной поддержки отдельным категориям граждан, проживающих на территории сельского поселения Атепцевское на 2017-2019гг."</t>
  </si>
  <si>
    <t>КУЛЬТУРА, КИНЕМАТОГРАФИЯ</t>
  </si>
  <si>
    <t>Расходы на поздравлением с государственными праздниками, юбилейными и памятными датами</t>
  </si>
  <si>
    <t>Расходы на оказание единовременной материальной помощи в денежной форме</t>
  </si>
  <si>
    <t>от 07.12.2016г. № 2/39</t>
  </si>
  <si>
    <t>Муниципальная программа сельского поселения Атепцевское "Безопасность в границах населенных пунктов сельского поселения Атепцевское на 2017-2019 гг"</t>
  </si>
  <si>
    <t>Основное мероприятие "Оборудование источников наружного противопожарного водоснабжения, оснащение территорий общегопользования первичными средствами пожаротушения и противопожарным инвентарем, обеспечение населенных пунктов средствами оповещения населения о пожаре"</t>
  </si>
  <si>
    <t>Подпрограмма "Повышение безопасности дорожного движения на внутриквартальных дорогах и дворовых территориях населенных пунктов сельского поселения Атепцевское на 2017-2019гг"</t>
  </si>
  <si>
    <t>Подпрограмма " Поздравление отдельной категории населения (Ветераны ВОВ, вдовы ВОВ Ветеранов ВОВ) с международными и государственными праздниками"</t>
  </si>
  <si>
    <t>Подпрограмма "Привлечение инвалидов к участию в спортивных мероприятиях, проводимых на территории сельского поселения Атепцевское, обеспечение тренировочного процесса (тяжелая и легкая атлетика)"</t>
  </si>
  <si>
    <t>Основное мероприятие " Привлечение инвалидов к участию в спортивных мероприятиях, проводимых на территории сельского поселения Атепцевское, обеспечение тренировочного процесса (тяжелая и легкая атлетика)"</t>
  </si>
  <si>
    <t>Основное мероприятие "Закупка спортивного инвентаря для нужд МАУ МКСЦ "Зодиак"</t>
  </si>
  <si>
    <t>02 1 02 00000</t>
  </si>
  <si>
    <t xml:space="preserve">Расходы на приобретение спортивного инвентаря </t>
  </si>
  <si>
    <t>02 1 02 02102</t>
  </si>
  <si>
    <t>01 1 03 04400</t>
  </si>
  <si>
    <t>01 1 03 00000</t>
  </si>
  <si>
    <t xml:space="preserve">Расходы на приобретение и установку пластиковых стеклопакетов Дом культуры с.Каменское </t>
  </si>
  <si>
    <t>Основное мероприятие "Приобретение и установка пластиковых стеклопакетов для Муниципального бюджетного учреждения "Дом культуры с.Каменское"" Закон Московской области "О дополнительных мероприятиях по развитию жилищно-коммунального хозяйства и социально-культурной сферы на 2017 год и на плановый период 2018 и 2019 годов"</t>
  </si>
  <si>
    <t>Подпрограмма "Обеспечение комфортной среды проживания в сельском поселении Атепцевское"</t>
  </si>
  <si>
    <t>04 4 00 00000</t>
  </si>
  <si>
    <t>Основное мероприятие "Создание условий для благоустройства территории сельского поселения Атепцевское""</t>
  </si>
  <si>
    <t>04 4 01 00000</t>
  </si>
  <si>
    <t>Мероприятия "Предоставление субсидий из бюджета  Московской области  бюджетам муниципальных образований Московской области на приобретение техники для нужд благоустройства территории муниципальных образований Московской области"</t>
  </si>
  <si>
    <t>04 4 01 61360</t>
  </si>
  <si>
    <t>Мероприятия "Приобретение техники для нужд благоустройства территории сельского поселения Атепцевское"</t>
  </si>
  <si>
    <t>04 4 01 S1360</t>
  </si>
  <si>
    <t>01 1 04 04440</t>
  </si>
  <si>
    <t>Основное мероприятие "Газификация здания МБУ "ДК с.Каменское" (ПИР и СМР)"</t>
  </si>
  <si>
    <t>01 1 04 00000</t>
  </si>
  <si>
    <t>Расходы на получение технических условий, проектирование и выполнение работ по газификации МБУ "ДК с.Каменское"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</si>
  <si>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</si>
  <si>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</si>
  <si>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 xml:space="preserve">от                        №         </t>
  </si>
  <si>
    <t>Капитальные вложения в объекты государственной (муниципальной) собственности</t>
  </si>
  <si>
    <t>400</t>
  </si>
  <si>
    <t>Наро-Фоминского городского округа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</si>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</sst>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color indexed="8"/>
      <name val="Arial"/>
      <charset val="1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.5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Protection="0"/>
  </cellStyleXfs>
  <cellXfs count="49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NumberFormat="1" applyFont="1" applyFill="1" applyBorder="1" applyAlignment="1" applyProtection="1">
      <alignment horizontal="left" wrapText="1"/>
      <protection locked="0" hidden="1"/>
    </xf>
    <xf numFmtId="0" fontId="5" fillId="0" borderId="0" xfId="0" applyNumberFormat="1" applyFont="1" applyFill="1" applyBorder="1" applyAlignment="1" applyProtection="1">
      <alignment horizontal="left" wrapText="1"/>
      <protection locked="0" hidden="1"/>
    </xf>
    <xf numFmtId="0" fontId="5" fillId="0" borderId="0" xfId="0" applyNumberFormat="1" applyFont="1" applyFill="1" applyBorder="1" applyAlignment="1" applyProtection="1">
      <alignment horizontal="right" wrapText="1"/>
      <protection locked="0" hidden="1"/>
    </xf>
    <xf numFmtId="49" fontId="7" fillId="0" borderId="0" xfId="0" applyNumberFormat="1" applyFont="1" applyFill="1" applyBorder="1" applyAlignment="1" applyProtection="1">
      <alignment horizontal="right" wrapText="1"/>
      <protection locked="0" hidden="1"/>
    </xf>
    <xf numFmtId="3" fontId="7" fillId="0" borderId="0" xfId="0" applyNumberFormat="1" applyFont="1" applyFill="1" applyBorder="1" applyAlignment="1" applyProtection="1">
      <alignment horizontal="right" vertical="top" wrapText="1"/>
      <protection locked="0" hidden="1"/>
    </xf>
    <xf numFmtId="0" fontId="5" fillId="0" borderId="0" xfId="0" applyFont="1" applyFill="1"/>
    <xf numFmtId="0" fontId="3" fillId="0" borderId="0" xfId="0" applyFont="1"/>
    <xf numFmtId="49" fontId="2" fillId="0" borderId="0" xfId="0" applyNumberFormat="1" applyFont="1" applyFill="1" applyBorder="1" applyAlignment="1" applyProtection="1">
      <alignment vertical="top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top" wrapText="1"/>
      <protection locked="0" hidden="1"/>
    </xf>
    <xf numFmtId="0" fontId="8" fillId="0" borderId="0" xfId="0" applyNumberFormat="1" applyFont="1" applyFill="1" applyBorder="1" applyAlignment="1" applyProtection="1">
      <alignment horizontal="left" wrapText="1"/>
      <protection locked="0" hidden="1"/>
    </xf>
    <xf numFmtId="49" fontId="9" fillId="0" borderId="0" xfId="0" applyNumberFormat="1" applyFont="1" applyFill="1" applyBorder="1" applyAlignment="1" applyProtection="1">
      <alignment horizontal="left" wrapText="1"/>
      <protection locked="0" hidden="1"/>
    </xf>
    <xf numFmtId="3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wrapText="1"/>
      <protection locked="0" hidden="1"/>
    </xf>
    <xf numFmtId="0" fontId="5" fillId="0" borderId="1" xfId="0" applyNumberFormat="1" applyFont="1" applyFill="1" applyBorder="1" applyAlignment="1" applyProtection="1">
      <alignment horizontal="left" wrapText="1"/>
      <protection locked="0" hidden="1"/>
    </xf>
    <xf numFmtId="0" fontId="4" fillId="0" borderId="1" xfId="0" applyNumberFormat="1" applyFont="1" applyFill="1" applyBorder="1" applyAlignment="1" applyProtection="1">
      <alignment horizontal="left" wrapText="1"/>
      <protection locked="0" hidden="1"/>
    </xf>
    <xf numFmtId="3" fontId="4" fillId="0" borderId="1" xfId="0" applyNumberFormat="1" applyFont="1" applyFill="1" applyBorder="1" applyAlignment="1" applyProtection="1">
      <alignment horizontal="right" wrapText="1"/>
      <protection locked="0" hidden="1"/>
    </xf>
    <xf numFmtId="0" fontId="0" fillId="0" borderId="1" xfId="0" applyFill="1" applyBorder="1" applyAlignment="1"/>
    <xf numFmtId="49" fontId="5" fillId="0" borderId="1" xfId="0" applyNumberFormat="1" applyFont="1" applyFill="1" applyBorder="1" applyAlignment="1" applyProtection="1">
      <alignment horizontal="left" wrapText="1"/>
      <protection locked="0" hidden="1"/>
    </xf>
    <xf numFmtId="3" fontId="5" fillId="0" borderId="1" xfId="0" applyNumberFormat="1" applyFont="1" applyFill="1" applyBorder="1" applyAlignment="1" applyProtection="1">
      <alignment horizontal="right" wrapText="1"/>
      <protection locked="0" hidden="1"/>
    </xf>
    <xf numFmtId="49" fontId="6" fillId="0" borderId="1" xfId="0" applyNumberFormat="1" applyFont="1" applyFill="1" applyBorder="1" applyAlignment="1" applyProtection="1">
      <alignment horizontal="left" wrapText="1"/>
      <protection locked="0" hidden="1"/>
    </xf>
    <xf numFmtId="3" fontId="6" fillId="0" borderId="1" xfId="0" applyNumberFormat="1" applyFont="1" applyFill="1" applyBorder="1" applyAlignment="1" applyProtection="1">
      <alignment horizontal="right" wrapText="1"/>
      <protection locked="0" hidden="1"/>
    </xf>
    <xf numFmtId="3" fontId="10" fillId="0" borderId="1" xfId="0" applyNumberFormat="1" applyFont="1" applyFill="1" applyBorder="1" applyAlignment="1"/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/>
    <xf numFmtId="49" fontId="2" fillId="0" borderId="1" xfId="0" applyNumberFormat="1" applyFont="1" applyFill="1" applyBorder="1" applyAlignment="1" applyProtection="1">
      <alignment wrapText="1"/>
      <protection locked="0" hidden="1"/>
    </xf>
    <xf numFmtId="3" fontId="7" fillId="0" borderId="1" xfId="0" applyNumberFormat="1" applyFont="1" applyFill="1" applyBorder="1" applyAlignment="1" applyProtection="1">
      <alignment horizontal="right" wrapText="1"/>
      <protection locked="0" hidden="1"/>
    </xf>
    <xf numFmtId="0" fontId="0" fillId="0" borderId="0" xfId="0" applyFill="1" applyBorder="1"/>
    <xf numFmtId="49" fontId="1" fillId="0" borderId="0" xfId="0" applyNumberFormat="1" applyFont="1" applyFill="1" applyBorder="1" applyAlignment="1" applyProtection="1">
      <alignment wrapText="1"/>
      <protection locked="0" hidden="1"/>
    </xf>
    <xf numFmtId="3" fontId="5" fillId="2" borderId="1" xfId="0" applyNumberFormat="1" applyFont="1" applyFill="1" applyBorder="1" applyAlignment="1" applyProtection="1">
      <alignment horizontal="right" wrapText="1"/>
      <protection locked="0" hidden="1"/>
    </xf>
    <xf numFmtId="3" fontId="4" fillId="2" borderId="1" xfId="0" applyNumberFormat="1" applyFont="1" applyFill="1" applyBorder="1" applyAlignment="1" applyProtection="1">
      <alignment horizontal="right" wrapText="1"/>
      <protection locked="0" hidden="1"/>
    </xf>
    <xf numFmtId="3" fontId="5" fillId="3" borderId="1" xfId="0" applyNumberFormat="1" applyFont="1" applyFill="1" applyBorder="1" applyAlignment="1" applyProtection="1">
      <alignment horizontal="right" wrapText="1"/>
      <protection locked="0" hidden="1"/>
    </xf>
    <xf numFmtId="3" fontId="5" fillId="4" borderId="1" xfId="0" applyNumberFormat="1" applyFont="1" applyFill="1" applyBorder="1" applyAlignment="1" applyProtection="1">
      <alignment horizontal="right" wrapText="1"/>
      <protection locked="0" hidden="1"/>
    </xf>
    <xf numFmtId="3" fontId="4" fillId="5" borderId="1" xfId="0" applyNumberFormat="1" applyFont="1" applyFill="1" applyBorder="1" applyAlignment="1" applyProtection="1">
      <alignment horizontal="right" wrapText="1"/>
      <protection locked="0" hidden="1"/>
    </xf>
    <xf numFmtId="3" fontId="5" fillId="5" borderId="1" xfId="0" applyNumberFormat="1" applyFont="1" applyFill="1" applyBorder="1" applyAlignment="1" applyProtection="1">
      <alignment horizontal="right" wrapText="1"/>
      <protection locked="0" hidden="1"/>
    </xf>
    <xf numFmtId="3" fontId="5" fillId="6" borderId="1" xfId="0" applyNumberFormat="1" applyFont="1" applyFill="1" applyBorder="1" applyAlignment="1" applyProtection="1">
      <alignment horizontal="right" wrapText="1"/>
      <protection locked="0" hidden="1"/>
    </xf>
    <xf numFmtId="0" fontId="0" fillId="6" borderId="0" xfId="0" applyFill="1"/>
    <xf numFmtId="3" fontId="5" fillId="0" borderId="2" xfId="0" applyNumberFormat="1" applyFont="1" applyFill="1" applyBorder="1" applyAlignment="1" applyProtection="1">
      <alignment horizontal="right" wrapText="1"/>
      <protection locked="0" hidden="1"/>
    </xf>
    <xf numFmtId="0" fontId="1" fillId="0" borderId="1" xfId="0" applyFont="1" applyFill="1" applyBorder="1" applyAlignment="1">
      <alignment wrapText="1"/>
    </xf>
    <xf numFmtId="3" fontId="0" fillId="0" borderId="0" xfId="0" applyNumberFormat="1" applyFill="1"/>
    <xf numFmtId="0" fontId="2" fillId="0" borderId="0" xfId="0" applyFont="1" applyFill="1"/>
    <xf numFmtId="49" fontId="1" fillId="0" borderId="0" xfId="0" applyNumberFormat="1" applyFont="1" applyFill="1" applyBorder="1" applyAlignment="1" applyProtection="1">
      <alignment horizontal="left" wrapText="1"/>
      <protection locked="0" hidden="1"/>
    </xf>
    <xf numFmtId="49" fontId="11" fillId="0" borderId="0" xfId="0" applyNumberFormat="1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 applyProtection="1">
      <alignment horizont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right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abSelected="1" view="pageBreakPreview" topLeftCell="A55" zoomScale="80" zoomScaleNormal="100" zoomScaleSheetLayoutView="80" workbookViewId="0">
      <selection activeCell="S77" sqref="S77"/>
    </sheetView>
  </sheetViews>
  <sheetFormatPr defaultRowHeight="15.75" x14ac:dyDescent="0.25"/>
  <cols>
    <col min="1" max="1" width="95.33203125" customWidth="1"/>
    <col min="2" max="2" width="4.1640625" bestFit="1" customWidth="1"/>
    <col min="3" max="3" width="6.5" customWidth="1"/>
    <col min="4" max="4" width="20.5" style="1" customWidth="1"/>
    <col min="5" max="5" width="7" style="1" customWidth="1"/>
    <col min="6" max="6" width="19" customWidth="1"/>
    <col min="7" max="7" width="20.1640625" customWidth="1"/>
    <col min="8" max="8" width="22.1640625" hidden="1" customWidth="1"/>
    <col min="9" max="9" width="19" hidden="1" customWidth="1"/>
    <col min="10" max="11" width="9.33203125" hidden="1" customWidth="1"/>
  </cols>
  <sheetData>
    <row r="1" spans="1:12" ht="15.75" customHeight="1" x14ac:dyDescent="0.25">
      <c r="D1" s="44" t="s">
        <v>285</v>
      </c>
      <c r="E1" s="44"/>
      <c r="F1" s="44"/>
      <c r="G1" s="13"/>
    </row>
    <row r="2" spans="1:12" ht="15.75" customHeight="1" x14ac:dyDescent="0.25">
      <c r="D2" s="44" t="s">
        <v>78</v>
      </c>
      <c r="E2" s="44"/>
      <c r="F2" s="44"/>
      <c r="G2" s="44"/>
    </row>
    <row r="3" spans="1:12" ht="15.75" customHeight="1" x14ac:dyDescent="0.25">
      <c r="D3" s="44" t="s">
        <v>284</v>
      </c>
      <c r="E3" s="44"/>
      <c r="F3" s="44"/>
      <c r="G3" s="31"/>
      <c r="J3" s="45"/>
      <c r="K3" s="46"/>
      <c r="L3" s="46"/>
    </row>
    <row r="4" spans="1:12" ht="15.75" customHeight="1" x14ac:dyDescent="0.25">
      <c r="D4" s="45" t="s">
        <v>281</v>
      </c>
      <c r="E4" s="45"/>
      <c r="F4" s="45"/>
      <c r="G4" s="13"/>
    </row>
    <row r="5" spans="1:12" ht="15.75" customHeight="1" x14ac:dyDescent="0.25">
      <c r="D5" s="14"/>
      <c r="E5" s="14"/>
      <c r="F5" s="14"/>
      <c r="G5" s="13"/>
      <c r="H5" s="14"/>
      <c r="I5" s="14"/>
    </row>
    <row r="6" spans="1:12" ht="15.75" customHeight="1" x14ac:dyDescent="0.25">
      <c r="D6" s="44" t="s">
        <v>77</v>
      </c>
      <c r="E6" s="44"/>
      <c r="F6" s="44"/>
      <c r="G6" s="13"/>
      <c r="H6" s="14"/>
      <c r="I6" s="14"/>
    </row>
    <row r="7" spans="1:12" ht="15.75" customHeight="1" x14ac:dyDescent="0.25">
      <c r="D7" s="44" t="s">
        <v>78</v>
      </c>
      <c r="E7" s="44"/>
      <c r="F7" s="44"/>
      <c r="G7" s="44"/>
      <c r="H7" s="14"/>
      <c r="I7" s="14"/>
    </row>
    <row r="8" spans="1:12" ht="15.75" customHeight="1" x14ac:dyDescent="0.25">
      <c r="D8" s="44" t="s">
        <v>79</v>
      </c>
      <c r="E8" s="44"/>
      <c r="F8" s="44"/>
      <c r="G8" s="31"/>
      <c r="H8" s="14"/>
      <c r="I8" s="14"/>
    </row>
    <row r="9" spans="1:12" ht="15.75" customHeight="1" x14ac:dyDescent="0.25">
      <c r="D9" s="45" t="s">
        <v>252</v>
      </c>
      <c r="E9" s="45"/>
      <c r="F9" s="45"/>
      <c r="G9" s="13"/>
      <c r="H9" s="14"/>
      <c r="I9" s="14"/>
    </row>
    <row r="10" spans="1:12" ht="15.75" customHeight="1" x14ac:dyDescent="0.25">
      <c r="D10" s="14"/>
      <c r="E10" s="14"/>
      <c r="F10" s="14"/>
      <c r="G10" s="13"/>
      <c r="H10" s="14"/>
      <c r="I10" s="14"/>
    </row>
    <row r="11" spans="1:12" ht="15.75" customHeight="1" x14ac:dyDescent="0.25">
      <c r="D11" s="14"/>
      <c r="E11" s="14"/>
      <c r="F11" s="14"/>
      <c r="G11" s="13"/>
      <c r="H11" s="14"/>
      <c r="I11" s="14"/>
    </row>
    <row r="12" spans="1:12" ht="67.5" customHeight="1" x14ac:dyDescent="0.25">
      <c r="A12" s="47" t="s">
        <v>199</v>
      </c>
      <c r="B12" s="47"/>
      <c r="C12" s="47"/>
      <c r="D12" s="47"/>
      <c r="E12" s="47"/>
      <c r="F12" s="47"/>
      <c r="G12" s="47"/>
    </row>
    <row r="13" spans="1:12" x14ac:dyDescent="0.25">
      <c r="A13" s="4"/>
      <c r="B13" s="4"/>
      <c r="C13" s="4"/>
      <c r="D13" s="5"/>
      <c r="E13" s="5"/>
      <c r="F13" s="6"/>
      <c r="H13" s="6"/>
      <c r="I13" s="6"/>
    </row>
    <row r="14" spans="1:12" ht="33" customHeight="1" x14ac:dyDescent="0.2">
      <c r="A14" s="12" t="s">
        <v>20</v>
      </c>
      <c r="B14" s="12" t="s">
        <v>21</v>
      </c>
      <c r="C14" s="12" t="s">
        <v>22</v>
      </c>
      <c r="D14" s="12" t="s">
        <v>23</v>
      </c>
      <c r="E14" s="12" t="s">
        <v>24</v>
      </c>
      <c r="F14" s="12" t="s">
        <v>58</v>
      </c>
      <c r="G14" s="12" t="s">
        <v>59</v>
      </c>
      <c r="H14" s="12" t="s">
        <v>200</v>
      </c>
      <c r="I14" s="12" t="s">
        <v>201</v>
      </c>
    </row>
    <row r="15" spans="1:12" s="2" customFormat="1" x14ac:dyDescent="0.25">
      <c r="A15" s="16" t="s">
        <v>25</v>
      </c>
      <c r="B15" s="16" t="s">
        <v>9</v>
      </c>
      <c r="C15" s="16"/>
      <c r="D15" s="17"/>
      <c r="E15" s="18"/>
      <c r="F15" s="19">
        <f>F16+F21+F31+F50+F55+F60</f>
        <v>40187</v>
      </c>
      <c r="G15" s="20"/>
      <c r="H15" s="19">
        <f>H16+H21+H31+H50+H55+H60</f>
        <v>27328</v>
      </c>
      <c r="I15" s="19">
        <f>I16+I21+I31+I50+I55+I60</f>
        <v>33142</v>
      </c>
    </row>
    <row r="16" spans="1:12" s="2" customFormat="1" ht="31.5" x14ac:dyDescent="0.25">
      <c r="A16" s="16" t="s">
        <v>30</v>
      </c>
      <c r="B16" s="16" t="s">
        <v>9</v>
      </c>
      <c r="C16" s="16" t="s">
        <v>2</v>
      </c>
      <c r="D16" s="21"/>
      <c r="E16" s="18"/>
      <c r="F16" s="19">
        <f>F17</f>
        <v>808</v>
      </c>
      <c r="G16" s="20"/>
      <c r="H16" s="19">
        <f>H17</f>
        <v>1900</v>
      </c>
      <c r="I16" s="19">
        <f>I17</f>
        <v>1962</v>
      </c>
    </row>
    <row r="17" spans="1:9" s="2" customFormat="1" ht="32.25" customHeight="1" x14ac:dyDescent="0.25">
      <c r="A17" s="21" t="s">
        <v>5</v>
      </c>
      <c r="B17" s="21" t="s">
        <v>9</v>
      </c>
      <c r="C17" s="21" t="s">
        <v>2</v>
      </c>
      <c r="D17" s="21" t="s">
        <v>104</v>
      </c>
      <c r="E17" s="17"/>
      <c r="F17" s="22">
        <f>F18</f>
        <v>808</v>
      </c>
      <c r="G17" s="20"/>
      <c r="H17" s="22">
        <f>H18</f>
        <v>1900</v>
      </c>
      <c r="I17" s="22">
        <f>I18</f>
        <v>1962</v>
      </c>
    </row>
    <row r="18" spans="1:9" s="2" customFormat="1" x14ac:dyDescent="0.25">
      <c r="A18" s="21" t="s">
        <v>31</v>
      </c>
      <c r="B18" s="21" t="s">
        <v>9</v>
      </c>
      <c r="C18" s="21" t="s">
        <v>2</v>
      </c>
      <c r="D18" s="21" t="s">
        <v>111</v>
      </c>
      <c r="E18" s="17"/>
      <c r="F18" s="22">
        <f>F20</f>
        <v>808</v>
      </c>
      <c r="G18" s="20"/>
      <c r="H18" s="22">
        <f>H20</f>
        <v>1900</v>
      </c>
      <c r="I18" s="22">
        <f>I20</f>
        <v>1962</v>
      </c>
    </row>
    <row r="19" spans="1:9" s="2" customFormat="1" ht="47.25" x14ac:dyDescent="0.25">
      <c r="A19" s="21" t="s">
        <v>102</v>
      </c>
      <c r="B19" s="21" t="s">
        <v>9</v>
      </c>
      <c r="C19" s="21" t="s">
        <v>2</v>
      </c>
      <c r="D19" s="21" t="s">
        <v>111</v>
      </c>
      <c r="E19" s="17">
        <v>100</v>
      </c>
      <c r="F19" s="22">
        <f>F20</f>
        <v>808</v>
      </c>
      <c r="G19" s="20"/>
      <c r="H19" s="22">
        <f>H20</f>
        <v>1900</v>
      </c>
      <c r="I19" s="22">
        <f>I20</f>
        <v>1962</v>
      </c>
    </row>
    <row r="20" spans="1:9" s="2" customFormat="1" x14ac:dyDescent="0.25">
      <c r="A20" s="21" t="s">
        <v>61</v>
      </c>
      <c r="B20" s="21" t="s">
        <v>9</v>
      </c>
      <c r="C20" s="21" t="s">
        <v>2</v>
      </c>
      <c r="D20" s="21" t="s">
        <v>111</v>
      </c>
      <c r="E20" s="21" t="s">
        <v>62</v>
      </c>
      <c r="F20" s="22">
        <f>1962+50-334-870</f>
        <v>808</v>
      </c>
      <c r="G20" s="20"/>
      <c r="H20" s="22">
        <v>1900</v>
      </c>
      <c r="I20" s="22">
        <v>1962</v>
      </c>
    </row>
    <row r="21" spans="1:9" s="2" customFormat="1" ht="56.25" customHeight="1" x14ac:dyDescent="0.25">
      <c r="A21" s="16" t="s">
        <v>26</v>
      </c>
      <c r="B21" s="16" t="s">
        <v>9</v>
      </c>
      <c r="C21" s="16" t="s">
        <v>14</v>
      </c>
      <c r="D21" s="16"/>
      <c r="E21" s="18"/>
      <c r="F21" s="19">
        <f>F22</f>
        <v>950</v>
      </c>
      <c r="G21" s="20"/>
      <c r="H21" s="19">
        <f>H22</f>
        <v>855</v>
      </c>
      <c r="I21" s="19">
        <f>I22</f>
        <v>880</v>
      </c>
    </row>
    <row r="22" spans="1:9" s="2" customFormat="1" ht="31.5" x14ac:dyDescent="0.25">
      <c r="A22" s="21" t="s">
        <v>5</v>
      </c>
      <c r="B22" s="21" t="s">
        <v>9</v>
      </c>
      <c r="C22" s="21" t="s">
        <v>14</v>
      </c>
      <c r="D22" s="21" t="s">
        <v>104</v>
      </c>
      <c r="E22" s="17"/>
      <c r="F22" s="22">
        <f>F23+F28</f>
        <v>950</v>
      </c>
      <c r="G22" s="20"/>
      <c r="H22" s="22">
        <f>H23+H28</f>
        <v>855</v>
      </c>
      <c r="I22" s="22">
        <f>I23+I28</f>
        <v>880</v>
      </c>
    </row>
    <row r="23" spans="1:9" s="2" customFormat="1" x14ac:dyDescent="0.25">
      <c r="A23" s="21" t="s">
        <v>6</v>
      </c>
      <c r="B23" s="21" t="s">
        <v>9</v>
      </c>
      <c r="C23" s="21" t="s">
        <v>14</v>
      </c>
      <c r="D23" s="21" t="s">
        <v>112</v>
      </c>
      <c r="E23" s="17"/>
      <c r="F23" s="22">
        <f>F24+F26</f>
        <v>130</v>
      </c>
      <c r="G23" s="20"/>
      <c r="H23" s="22">
        <f>H24+H26</f>
        <v>105</v>
      </c>
      <c r="I23" s="22">
        <f>I24+I26</f>
        <v>130</v>
      </c>
    </row>
    <row r="24" spans="1:9" s="2" customFormat="1" ht="47.25" hidden="1" x14ac:dyDescent="0.25">
      <c r="A24" s="21" t="s">
        <v>60</v>
      </c>
      <c r="B24" s="21" t="s">
        <v>9</v>
      </c>
      <c r="C24" s="21" t="s">
        <v>14</v>
      </c>
      <c r="D24" s="21" t="s">
        <v>54</v>
      </c>
      <c r="E24" s="17">
        <v>100</v>
      </c>
      <c r="F24" s="22">
        <f>F25</f>
        <v>0</v>
      </c>
      <c r="G24" s="20"/>
      <c r="H24" s="22">
        <f>H25</f>
        <v>0</v>
      </c>
      <c r="I24" s="22">
        <f>I25</f>
        <v>0</v>
      </c>
    </row>
    <row r="25" spans="1:9" s="2" customFormat="1" hidden="1" x14ac:dyDescent="0.25">
      <c r="A25" s="21" t="s">
        <v>61</v>
      </c>
      <c r="B25" s="21" t="s">
        <v>9</v>
      </c>
      <c r="C25" s="21" t="s">
        <v>14</v>
      </c>
      <c r="D25" s="21" t="s">
        <v>54</v>
      </c>
      <c r="E25" s="17">
        <v>120</v>
      </c>
      <c r="F25" s="22">
        <v>0</v>
      </c>
      <c r="G25" s="20"/>
      <c r="H25" s="22">
        <v>0</v>
      </c>
      <c r="I25" s="22">
        <v>0</v>
      </c>
    </row>
    <row r="26" spans="1:9" s="2" customFormat="1" ht="31.5" x14ac:dyDescent="0.25">
      <c r="A26" s="21" t="s">
        <v>188</v>
      </c>
      <c r="B26" s="21" t="s">
        <v>9</v>
      </c>
      <c r="C26" s="21" t="s">
        <v>14</v>
      </c>
      <c r="D26" s="21" t="s">
        <v>112</v>
      </c>
      <c r="E26" s="17">
        <v>200</v>
      </c>
      <c r="F26" s="22">
        <f>F27</f>
        <v>130</v>
      </c>
      <c r="G26" s="20"/>
      <c r="H26" s="22">
        <f>H27</f>
        <v>105</v>
      </c>
      <c r="I26" s="22">
        <f>I27</f>
        <v>130</v>
      </c>
    </row>
    <row r="27" spans="1:9" s="2" customFormat="1" ht="31.5" x14ac:dyDescent="0.25">
      <c r="A27" s="21" t="s">
        <v>64</v>
      </c>
      <c r="B27" s="21" t="s">
        <v>9</v>
      </c>
      <c r="C27" s="21" t="s">
        <v>14</v>
      </c>
      <c r="D27" s="21" t="s">
        <v>112</v>
      </c>
      <c r="E27" s="21" t="s">
        <v>65</v>
      </c>
      <c r="F27" s="22">
        <v>130</v>
      </c>
      <c r="G27" s="20"/>
      <c r="H27" s="22">
        <v>105</v>
      </c>
      <c r="I27" s="22">
        <v>130</v>
      </c>
    </row>
    <row r="28" spans="1:9" s="2" customFormat="1" x14ac:dyDescent="0.25">
      <c r="A28" s="21" t="s">
        <v>32</v>
      </c>
      <c r="B28" s="21" t="s">
        <v>9</v>
      </c>
      <c r="C28" s="21" t="s">
        <v>14</v>
      </c>
      <c r="D28" s="21" t="s">
        <v>113</v>
      </c>
      <c r="E28" s="17"/>
      <c r="F28" s="22">
        <f>F29</f>
        <v>820</v>
      </c>
      <c r="G28" s="20"/>
      <c r="H28" s="22">
        <f>H29</f>
        <v>750</v>
      </c>
      <c r="I28" s="22">
        <f>I29</f>
        <v>750</v>
      </c>
    </row>
    <row r="29" spans="1:9" s="2" customFormat="1" ht="47.25" x14ac:dyDescent="0.25">
      <c r="A29" s="21" t="s">
        <v>102</v>
      </c>
      <c r="B29" s="21" t="s">
        <v>9</v>
      </c>
      <c r="C29" s="21" t="s">
        <v>14</v>
      </c>
      <c r="D29" s="21" t="s">
        <v>113</v>
      </c>
      <c r="E29" s="17">
        <v>100</v>
      </c>
      <c r="F29" s="22">
        <f>F30</f>
        <v>820</v>
      </c>
      <c r="G29" s="20"/>
      <c r="H29" s="22">
        <f>H30</f>
        <v>750</v>
      </c>
      <c r="I29" s="22">
        <f>I30</f>
        <v>750</v>
      </c>
    </row>
    <row r="30" spans="1:9" s="2" customFormat="1" x14ac:dyDescent="0.25">
      <c r="A30" s="21" t="s">
        <v>61</v>
      </c>
      <c r="B30" s="21" t="s">
        <v>9</v>
      </c>
      <c r="C30" s="21" t="s">
        <v>14</v>
      </c>
      <c r="D30" s="21" t="s">
        <v>113</v>
      </c>
      <c r="E30" s="21" t="s">
        <v>62</v>
      </c>
      <c r="F30" s="22">
        <f>750+70</f>
        <v>820</v>
      </c>
      <c r="G30" s="20"/>
      <c r="H30" s="22">
        <v>750</v>
      </c>
      <c r="I30" s="22">
        <v>750</v>
      </c>
    </row>
    <row r="31" spans="1:9" ht="47.25" x14ac:dyDescent="0.25">
      <c r="A31" s="16" t="s">
        <v>27</v>
      </c>
      <c r="B31" s="16" t="s">
        <v>9</v>
      </c>
      <c r="C31" s="16" t="s">
        <v>10</v>
      </c>
      <c r="D31" s="21"/>
      <c r="E31" s="18"/>
      <c r="F31" s="19">
        <f>F32+F41</f>
        <v>22106</v>
      </c>
      <c r="G31" s="20"/>
      <c r="H31" s="19">
        <f>H32+H41</f>
        <v>14752</v>
      </c>
      <c r="I31" s="19">
        <f>I32+I41</f>
        <v>17797</v>
      </c>
    </row>
    <row r="32" spans="1:9" ht="34.9" customHeight="1" x14ac:dyDescent="0.25">
      <c r="A32" s="21" t="s">
        <v>5</v>
      </c>
      <c r="B32" s="21" t="s">
        <v>9</v>
      </c>
      <c r="C32" s="21" t="s">
        <v>10</v>
      </c>
      <c r="D32" s="21" t="s">
        <v>104</v>
      </c>
      <c r="E32" s="17"/>
      <c r="F32" s="22">
        <f>F33</f>
        <v>21809</v>
      </c>
      <c r="G32" s="20"/>
      <c r="H32" s="22">
        <f>H33</f>
        <v>14455</v>
      </c>
      <c r="I32" s="22">
        <f>I33</f>
        <v>17500</v>
      </c>
    </row>
    <row r="33" spans="1:11" s="2" customFormat="1" x14ac:dyDescent="0.25">
      <c r="A33" s="21" t="s">
        <v>6</v>
      </c>
      <c r="B33" s="21" t="s">
        <v>9</v>
      </c>
      <c r="C33" s="21" t="s">
        <v>10</v>
      </c>
      <c r="D33" s="21" t="s">
        <v>112</v>
      </c>
      <c r="E33" s="17"/>
      <c r="F33" s="22">
        <f>F34+F36+F38</f>
        <v>21809</v>
      </c>
      <c r="G33" s="20"/>
      <c r="H33" s="22">
        <f>H34+H36+H38</f>
        <v>14455</v>
      </c>
      <c r="I33" s="22">
        <f>I34+I36+I38</f>
        <v>17500</v>
      </c>
    </row>
    <row r="34" spans="1:11" s="2" customFormat="1" ht="47.25" x14ac:dyDescent="0.25">
      <c r="A34" s="21" t="s">
        <v>102</v>
      </c>
      <c r="B34" s="21" t="s">
        <v>9</v>
      </c>
      <c r="C34" s="21" t="s">
        <v>10</v>
      </c>
      <c r="D34" s="21" t="s">
        <v>112</v>
      </c>
      <c r="E34" s="17">
        <v>100</v>
      </c>
      <c r="F34" s="22">
        <f>F35</f>
        <v>17634</v>
      </c>
      <c r="G34" s="20"/>
      <c r="H34" s="22">
        <f>H35</f>
        <v>9775</v>
      </c>
      <c r="I34" s="22">
        <f>I35</f>
        <v>12100</v>
      </c>
    </row>
    <row r="35" spans="1:11" s="2" customFormat="1" x14ac:dyDescent="0.25">
      <c r="A35" s="21" t="s">
        <v>61</v>
      </c>
      <c r="B35" s="21" t="s">
        <v>9</v>
      </c>
      <c r="C35" s="21" t="s">
        <v>10</v>
      </c>
      <c r="D35" s="21" t="s">
        <v>112</v>
      </c>
      <c r="E35" s="21" t="s">
        <v>62</v>
      </c>
      <c r="F35" s="22">
        <f>12100+700+400+80+874+1690+170+1620</f>
        <v>17634</v>
      </c>
      <c r="G35" s="20"/>
      <c r="H35" s="22">
        <v>9775</v>
      </c>
      <c r="I35" s="22">
        <v>12100</v>
      </c>
      <c r="J35" s="40">
        <v>14696</v>
      </c>
    </row>
    <row r="36" spans="1:11" s="2" customFormat="1" ht="31.5" x14ac:dyDescent="0.25">
      <c r="A36" s="21" t="s">
        <v>188</v>
      </c>
      <c r="B36" s="21" t="s">
        <v>9</v>
      </c>
      <c r="C36" s="21" t="s">
        <v>10</v>
      </c>
      <c r="D36" s="21" t="s">
        <v>112</v>
      </c>
      <c r="E36" s="21" t="s">
        <v>66</v>
      </c>
      <c r="F36" s="22">
        <f>F37</f>
        <v>3908</v>
      </c>
      <c r="G36" s="20"/>
      <c r="H36" s="22">
        <f>H37</f>
        <v>3885</v>
      </c>
      <c r="I36" s="22">
        <f>I37</f>
        <v>4500</v>
      </c>
    </row>
    <row r="37" spans="1:11" s="2" customFormat="1" ht="31.5" x14ac:dyDescent="0.25">
      <c r="A37" s="21" t="s">
        <v>64</v>
      </c>
      <c r="B37" s="21" t="s">
        <v>9</v>
      </c>
      <c r="C37" s="21" t="s">
        <v>10</v>
      </c>
      <c r="D37" s="21" t="s">
        <v>112</v>
      </c>
      <c r="E37" s="21" t="s">
        <v>65</v>
      </c>
      <c r="F37" s="22">
        <f>4500-200+250+350-1225-170+403</f>
        <v>3908</v>
      </c>
      <c r="G37" s="20"/>
      <c r="H37" s="22">
        <v>3885</v>
      </c>
      <c r="I37" s="22">
        <v>4500</v>
      </c>
      <c r="J37" s="40">
        <v>4267</v>
      </c>
      <c r="K37" s="2" t="s">
        <v>198</v>
      </c>
    </row>
    <row r="38" spans="1:11" s="2" customFormat="1" x14ac:dyDescent="0.25">
      <c r="A38" s="21" t="s">
        <v>67</v>
      </c>
      <c r="B38" s="21" t="s">
        <v>9</v>
      </c>
      <c r="C38" s="21" t="s">
        <v>10</v>
      </c>
      <c r="D38" s="21" t="s">
        <v>112</v>
      </c>
      <c r="E38" s="21" t="s">
        <v>68</v>
      </c>
      <c r="F38" s="22">
        <f>F40+F39</f>
        <v>267</v>
      </c>
      <c r="G38" s="20"/>
      <c r="H38" s="22">
        <f>H40+H39</f>
        <v>795</v>
      </c>
      <c r="I38" s="22">
        <f>I40+I39</f>
        <v>900</v>
      </c>
    </row>
    <row r="39" spans="1:11" s="2" customFormat="1" ht="1.5" hidden="1" customHeight="1" x14ac:dyDescent="0.25">
      <c r="A39" s="21" t="s">
        <v>196</v>
      </c>
      <c r="B39" s="21" t="s">
        <v>9</v>
      </c>
      <c r="C39" s="21" t="s">
        <v>10</v>
      </c>
      <c r="D39" s="21" t="s">
        <v>112</v>
      </c>
      <c r="E39" s="21" t="s">
        <v>197</v>
      </c>
      <c r="F39" s="22">
        <v>0</v>
      </c>
      <c r="G39" s="20"/>
      <c r="H39" s="22">
        <v>0</v>
      </c>
      <c r="I39" s="22">
        <v>0</v>
      </c>
    </row>
    <row r="40" spans="1:11" s="2" customFormat="1" x14ac:dyDescent="0.25">
      <c r="A40" s="21" t="s">
        <v>69</v>
      </c>
      <c r="B40" s="21" t="s">
        <v>9</v>
      </c>
      <c r="C40" s="21" t="s">
        <v>10</v>
      </c>
      <c r="D40" s="21" t="s">
        <v>112</v>
      </c>
      <c r="E40" s="21" t="s">
        <v>70</v>
      </c>
      <c r="F40" s="22">
        <f>900-633</f>
        <v>267</v>
      </c>
      <c r="G40" s="20"/>
      <c r="H40" s="22">
        <v>795</v>
      </c>
      <c r="I40" s="22">
        <v>900</v>
      </c>
    </row>
    <row r="41" spans="1:11" s="2" customFormat="1" ht="15" customHeight="1" x14ac:dyDescent="0.25">
      <c r="A41" s="21" t="s">
        <v>55</v>
      </c>
      <c r="B41" s="21" t="s">
        <v>9</v>
      </c>
      <c r="C41" s="21" t="s">
        <v>10</v>
      </c>
      <c r="D41" s="21" t="s">
        <v>114</v>
      </c>
      <c r="E41" s="21"/>
      <c r="F41" s="22">
        <f>F47+F44+F46</f>
        <v>297</v>
      </c>
      <c r="G41" s="20"/>
      <c r="H41" s="32">
        <f>H47+H44+H46</f>
        <v>297</v>
      </c>
      <c r="I41" s="32">
        <f>I47+I44+I46</f>
        <v>297</v>
      </c>
    </row>
    <row r="42" spans="1:11" s="2" customFormat="1" ht="30.75" hidden="1" customHeight="1" x14ac:dyDescent="0.25">
      <c r="A42" s="21" t="s">
        <v>94</v>
      </c>
      <c r="B42" s="21" t="s">
        <v>9</v>
      </c>
      <c r="C42" s="21" t="s">
        <v>10</v>
      </c>
      <c r="D42" s="21" t="s">
        <v>93</v>
      </c>
      <c r="E42" s="21"/>
      <c r="F42" s="22">
        <f>F44+F45</f>
        <v>0</v>
      </c>
      <c r="G42" s="20"/>
      <c r="H42" s="32">
        <f>H44+H45</f>
        <v>0</v>
      </c>
      <c r="I42" s="32">
        <f>I44+I45</f>
        <v>0</v>
      </c>
    </row>
    <row r="43" spans="1:11" s="2" customFormat="1" ht="1.5" hidden="1" customHeight="1" x14ac:dyDescent="0.25">
      <c r="A43" s="21" t="s">
        <v>102</v>
      </c>
      <c r="B43" s="21" t="s">
        <v>9</v>
      </c>
      <c r="C43" s="21" t="s">
        <v>10</v>
      </c>
      <c r="D43" s="21" t="s">
        <v>93</v>
      </c>
      <c r="E43" s="21" t="s">
        <v>95</v>
      </c>
      <c r="F43" s="22">
        <f>F44</f>
        <v>0</v>
      </c>
      <c r="G43" s="20"/>
      <c r="H43" s="32">
        <f>H44</f>
        <v>0</v>
      </c>
      <c r="I43" s="32">
        <f>I44</f>
        <v>0</v>
      </c>
    </row>
    <row r="44" spans="1:11" s="2" customFormat="1" hidden="1" x14ac:dyDescent="0.25">
      <c r="A44" s="21" t="s">
        <v>61</v>
      </c>
      <c r="B44" s="21" t="s">
        <v>9</v>
      </c>
      <c r="C44" s="21" t="s">
        <v>10</v>
      </c>
      <c r="D44" s="21" t="s">
        <v>93</v>
      </c>
      <c r="E44" s="21" t="s">
        <v>62</v>
      </c>
      <c r="F44" s="22">
        <v>0</v>
      </c>
      <c r="G44" s="20"/>
      <c r="H44" s="32">
        <v>0</v>
      </c>
      <c r="I44" s="32">
        <v>0</v>
      </c>
    </row>
    <row r="45" spans="1:11" s="2" customFormat="1" hidden="1" x14ac:dyDescent="0.25">
      <c r="A45" s="21" t="s">
        <v>63</v>
      </c>
      <c r="B45" s="21" t="s">
        <v>9</v>
      </c>
      <c r="C45" s="21" t="s">
        <v>10</v>
      </c>
      <c r="D45" s="21" t="s">
        <v>93</v>
      </c>
      <c r="E45" s="21" t="s">
        <v>66</v>
      </c>
      <c r="F45" s="22">
        <f>F46</f>
        <v>0</v>
      </c>
      <c r="G45" s="20"/>
      <c r="H45" s="32">
        <f>H46</f>
        <v>0</v>
      </c>
      <c r="I45" s="32">
        <f>I46</f>
        <v>0</v>
      </c>
    </row>
    <row r="46" spans="1:11" s="2" customFormat="1" ht="31.5" hidden="1" x14ac:dyDescent="0.25">
      <c r="A46" s="21" t="s">
        <v>64</v>
      </c>
      <c r="B46" s="21" t="s">
        <v>9</v>
      </c>
      <c r="C46" s="21" t="s">
        <v>10</v>
      </c>
      <c r="D46" s="21" t="s">
        <v>93</v>
      </c>
      <c r="E46" s="21" t="s">
        <v>65</v>
      </c>
      <c r="F46" s="22">
        <v>0</v>
      </c>
      <c r="G46" s="20"/>
      <c r="H46" s="32">
        <v>0</v>
      </c>
      <c r="I46" s="32">
        <v>0</v>
      </c>
    </row>
    <row r="47" spans="1:11" s="2" customFormat="1" ht="63" x14ac:dyDescent="0.25">
      <c r="A47" s="21" t="s">
        <v>47</v>
      </c>
      <c r="B47" s="21" t="s">
        <v>9</v>
      </c>
      <c r="C47" s="21" t="s">
        <v>10</v>
      </c>
      <c r="D47" s="21" t="s">
        <v>115</v>
      </c>
      <c r="E47" s="21"/>
      <c r="F47" s="22">
        <f>F48</f>
        <v>297</v>
      </c>
      <c r="G47" s="20"/>
      <c r="H47" s="32">
        <f>H48</f>
        <v>297</v>
      </c>
      <c r="I47" s="32">
        <f>I48</f>
        <v>297</v>
      </c>
    </row>
    <row r="48" spans="1:11" s="2" customFormat="1" x14ac:dyDescent="0.25">
      <c r="A48" s="21" t="s">
        <v>46</v>
      </c>
      <c r="B48" s="21" t="s">
        <v>9</v>
      </c>
      <c r="C48" s="21" t="s">
        <v>10</v>
      </c>
      <c r="D48" s="21" t="s">
        <v>115</v>
      </c>
      <c r="E48" s="21" t="s">
        <v>71</v>
      </c>
      <c r="F48" s="22">
        <f>F49</f>
        <v>297</v>
      </c>
      <c r="G48" s="20"/>
      <c r="H48" s="32">
        <f>H49</f>
        <v>297</v>
      </c>
      <c r="I48" s="32">
        <f>I49</f>
        <v>297</v>
      </c>
    </row>
    <row r="49" spans="1:9" s="2" customFormat="1" ht="17.25" customHeight="1" x14ac:dyDescent="0.25">
      <c r="A49" s="21" t="s">
        <v>48</v>
      </c>
      <c r="B49" s="21" t="s">
        <v>9</v>
      </c>
      <c r="C49" s="21" t="s">
        <v>10</v>
      </c>
      <c r="D49" s="21" t="s">
        <v>115</v>
      </c>
      <c r="E49" s="21" t="s">
        <v>49</v>
      </c>
      <c r="F49" s="22">
        <v>297</v>
      </c>
      <c r="G49" s="20"/>
      <c r="H49" s="32">
        <v>297</v>
      </c>
      <c r="I49" s="32">
        <v>297</v>
      </c>
    </row>
    <row r="50" spans="1:9" s="2" customFormat="1" ht="31.5" x14ac:dyDescent="0.25">
      <c r="A50" s="16" t="s">
        <v>28</v>
      </c>
      <c r="B50" s="16" t="s">
        <v>9</v>
      </c>
      <c r="C50" s="16" t="s">
        <v>29</v>
      </c>
      <c r="D50" s="21"/>
      <c r="E50" s="16"/>
      <c r="F50" s="19">
        <f>F51</f>
        <v>160</v>
      </c>
      <c r="G50" s="20"/>
      <c r="H50" s="33">
        <f>H51</f>
        <v>160</v>
      </c>
      <c r="I50" s="33">
        <f>I51</f>
        <v>160</v>
      </c>
    </row>
    <row r="51" spans="1:9" s="2" customFormat="1" x14ac:dyDescent="0.25">
      <c r="A51" s="21" t="s">
        <v>57</v>
      </c>
      <c r="B51" s="21" t="s">
        <v>9</v>
      </c>
      <c r="C51" s="21" t="s">
        <v>29</v>
      </c>
      <c r="D51" s="21" t="s">
        <v>114</v>
      </c>
      <c r="E51" s="21"/>
      <c r="F51" s="22">
        <f>F52</f>
        <v>160</v>
      </c>
      <c r="G51" s="20"/>
      <c r="H51" s="32">
        <f>H52</f>
        <v>160</v>
      </c>
      <c r="I51" s="32">
        <f>I52</f>
        <v>160</v>
      </c>
    </row>
    <row r="52" spans="1:9" s="2" customFormat="1" ht="63" x14ac:dyDescent="0.25">
      <c r="A52" s="21" t="s">
        <v>47</v>
      </c>
      <c r="B52" s="21" t="s">
        <v>9</v>
      </c>
      <c r="C52" s="21" t="s">
        <v>29</v>
      </c>
      <c r="D52" s="21" t="s">
        <v>115</v>
      </c>
      <c r="E52" s="17"/>
      <c r="F52" s="22">
        <f>F54</f>
        <v>160</v>
      </c>
      <c r="G52" s="20"/>
      <c r="H52" s="32">
        <f>H54</f>
        <v>160</v>
      </c>
      <c r="I52" s="32">
        <f>I54</f>
        <v>160</v>
      </c>
    </row>
    <row r="53" spans="1:9" s="2" customFormat="1" x14ac:dyDescent="0.25">
      <c r="A53" s="21" t="s">
        <v>46</v>
      </c>
      <c r="B53" s="21" t="s">
        <v>9</v>
      </c>
      <c r="C53" s="21" t="s">
        <v>29</v>
      </c>
      <c r="D53" s="21" t="s">
        <v>115</v>
      </c>
      <c r="E53" s="17">
        <v>500</v>
      </c>
      <c r="F53" s="22">
        <f>F54</f>
        <v>160</v>
      </c>
      <c r="G53" s="20"/>
      <c r="H53" s="32">
        <f>H54</f>
        <v>160</v>
      </c>
      <c r="I53" s="32">
        <f>I54</f>
        <v>160</v>
      </c>
    </row>
    <row r="54" spans="1:9" s="2" customFormat="1" x14ac:dyDescent="0.25">
      <c r="A54" s="21" t="s">
        <v>48</v>
      </c>
      <c r="B54" s="21" t="s">
        <v>9</v>
      </c>
      <c r="C54" s="21" t="s">
        <v>29</v>
      </c>
      <c r="D54" s="21" t="s">
        <v>115</v>
      </c>
      <c r="E54" s="17">
        <v>540</v>
      </c>
      <c r="F54" s="22">
        <v>160</v>
      </c>
      <c r="G54" s="20"/>
      <c r="H54" s="32">
        <v>160</v>
      </c>
      <c r="I54" s="32">
        <v>160</v>
      </c>
    </row>
    <row r="55" spans="1:9" s="2" customFormat="1" x14ac:dyDescent="0.25">
      <c r="A55" s="16" t="s">
        <v>52</v>
      </c>
      <c r="B55" s="16" t="s">
        <v>9</v>
      </c>
      <c r="C55" s="16" t="s">
        <v>16</v>
      </c>
      <c r="D55" s="16"/>
      <c r="E55" s="18"/>
      <c r="F55" s="19">
        <f>F56</f>
        <v>100</v>
      </c>
      <c r="G55" s="20"/>
      <c r="H55" s="19">
        <f>H56</f>
        <v>100</v>
      </c>
      <c r="I55" s="19">
        <f>I56</f>
        <v>100</v>
      </c>
    </row>
    <row r="56" spans="1:9" s="2" customFormat="1" x14ac:dyDescent="0.25">
      <c r="A56" s="21" t="s">
        <v>55</v>
      </c>
      <c r="B56" s="23" t="s">
        <v>9</v>
      </c>
      <c r="C56" s="23" t="s">
        <v>16</v>
      </c>
      <c r="D56" s="21" t="s">
        <v>114</v>
      </c>
      <c r="E56" s="17"/>
      <c r="F56" s="24">
        <f>F57</f>
        <v>100</v>
      </c>
      <c r="G56" s="20"/>
      <c r="H56" s="24">
        <f>H57</f>
        <v>100</v>
      </c>
      <c r="I56" s="24">
        <f>I57</f>
        <v>100</v>
      </c>
    </row>
    <row r="57" spans="1:9" s="2" customFormat="1" x14ac:dyDescent="0.25">
      <c r="A57" s="23" t="s">
        <v>53</v>
      </c>
      <c r="B57" s="23" t="s">
        <v>9</v>
      </c>
      <c r="C57" s="23" t="s">
        <v>16</v>
      </c>
      <c r="D57" s="21" t="s">
        <v>166</v>
      </c>
      <c r="E57" s="17"/>
      <c r="F57" s="24">
        <f>F59</f>
        <v>100</v>
      </c>
      <c r="G57" s="20"/>
      <c r="H57" s="24">
        <f>H59</f>
        <v>100</v>
      </c>
      <c r="I57" s="24">
        <f>I59</f>
        <v>100</v>
      </c>
    </row>
    <row r="58" spans="1:9" s="2" customFormat="1" x14ac:dyDescent="0.25">
      <c r="A58" s="21" t="s">
        <v>67</v>
      </c>
      <c r="B58" s="23" t="s">
        <v>9</v>
      </c>
      <c r="C58" s="23" t="s">
        <v>16</v>
      </c>
      <c r="D58" s="21" t="s">
        <v>166</v>
      </c>
      <c r="E58" s="17">
        <v>800</v>
      </c>
      <c r="F58" s="24">
        <f>F59</f>
        <v>100</v>
      </c>
      <c r="G58" s="20"/>
      <c r="H58" s="24">
        <f>H59</f>
        <v>100</v>
      </c>
      <c r="I58" s="24">
        <f>I59</f>
        <v>100</v>
      </c>
    </row>
    <row r="59" spans="1:9" s="2" customFormat="1" x14ac:dyDescent="0.25">
      <c r="A59" s="23" t="s">
        <v>72</v>
      </c>
      <c r="B59" s="23" t="s">
        <v>9</v>
      </c>
      <c r="C59" s="23" t="s">
        <v>16</v>
      </c>
      <c r="D59" s="21" t="s">
        <v>166</v>
      </c>
      <c r="E59" s="17">
        <v>870</v>
      </c>
      <c r="F59" s="24">
        <v>100</v>
      </c>
      <c r="G59" s="20"/>
      <c r="H59" s="24">
        <v>100</v>
      </c>
      <c r="I59" s="24">
        <v>100</v>
      </c>
    </row>
    <row r="60" spans="1:9" ht="18.75" customHeight="1" x14ac:dyDescent="0.25">
      <c r="A60" s="16" t="s">
        <v>33</v>
      </c>
      <c r="B60" s="16" t="s">
        <v>9</v>
      </c>
      <c r="C60" s="16" t="s">
        <v>18</v>
      </c>
      <c r="D60" s="21"/>
      <c r="E60" s="18"/>
      <c r="F60" s="19">
        <f>F61+F76</f>
        <v>16063</v>
      </c>
      <c r="G60" s="20"/>
      <c r="H60" s="19">
        <f>H61+H76</f>
        <v>9561</v>
      </c>
      <c r="I60" s="19">
        <f>I61+I76</f>
        <v>12243</v>
      </c>
    </row>
    <row r="61" spans="1:9" ht="32.25" customHeight="1" x14ac:dyDescent="0.25">
      <c r="A61" s="21" t="s">
        <v>187</v>
      </c>
      <c r="B61" s="21" t="s">
        <v>9</v>
      </c>
      <c r="C61" s="21" t="s">
        <v>18</v>
      </c>
      <c r="D61" s="21" t="s">
        <v>116</v>
      </c>
      <c r="E61" s="17"/>
      <c r="F61" s="22">
        <f>F66+F70+F75</f>
        <v>300</v>
      </c>
      <c r="G61" s="20"/>
      <c r="H61" s="34">
        <f>H66+H70+H75</f>
        <v>480</v>
      </c>
      <c r="I61" s="34">
        <f>I66+I70+I75</f>
        <v>480</v>
      </c>
    </row>
    <row r="62" spans="1:9" ht="32.25" customHeight="1" x14ac:dyDescent="0.25">
      <c r="A62" s="21" t="s">
        <v>153</v>
      </c>
      <c r="B62" s="21" t="s">
        <v>9</v>
      </c>
      <c r="C62" s="21" t="s">
        <v>18</v>
      </c>
      <c r="D62" s="21" t="s">
        <v>117</v>
      </c>
      <c r="E62" s="17"/>
      <c r="F62" s="22">
        <f>F63+F67</f>
        <v>300</v>
      </c>
      <c r="G62" s="20"/>
      <c r="H62" s="34">
        <f>H63+H67</f>
        <v>480</v>
      </c>
      <c r="I62" s="34">
        <f>I63+I67</f>
        <v>480</v>
      </c>
    </row>
    <row r="63" spans="1:9" ht="32.25" customHeight="1" x14ac:dyDescent="0.25">
      <c r="A63" s="21" t="s">
        <v>159</v>
      </c>
      <c r="B63" s="21" t="s">
        <v>9</v>
      </c>
      <c r="C63" s="21" t="s">
        <v>18</v>
      </c>
      <c r="D63" s="21" t="s">
        <v>158</v>
      </c>
      <c r="E63" s="17"/>
      <c r="F63" s="22">
        <f>F64</f>
        <v>186</v>
      </c>
      <c r="G63" s="20"/>
      <c r="H63" s="34">
        <f t="shared" ref="H63:I65" si="0">H64</f>
        <v>200</v>
      </c>
      <c r="I63" s="34">
        <f t="shared" si="0"/>
        <v>200</v>
      </c>
    </row>
    <row r="64" spans="1:9" ht="18.75" customHeight="1" x14ac:dyDescent="0.25">
      <c r="A64" s="21" t="s">
        <v>157</v>
      </c>
      <c r="B64" s="21" t="s">
        <v>9</v>
      </c>
      <c r="C64" s="21" t="s">
        <v>18</v>
      </c>
      <c r="D64" s="21" t="s">
        <v>138</v>
      </c>
      <c r="E64" s="17"/>
      <c r="F64" s="22">
        <f>F65</f>
        <v>186</v>
      </c>
      <c r="G64" s="20"/>
      <c r="H64" s="34">
        <f t="shared" si="0"/>
        <v>200</v>
      </c>
      <c r="I64" s="34">
        <f t="shared" si="0"/>
        <v>200</v>
      </c>
    </row>
    <row r="65" spans="1:9" ht="32.25" customHeight="1" x14ac:dyDescent="0.25">
      <c r="A65" s="21" t="s">
        <v>188</v>
      </c>
      <c r="B65" s="21" t="s">
        <v>9</v>
      </c>
      <c r="C65" s="21" t="s">
        <v>18</v>
      </c>
      <c r="D65" s="21" t="s">
        <v>138</v>
      </c>
      <c r="E65" s="17">
        <v>200</v>
      </c>
      <c r="F65" s="22">
        <f>F66</f>
        <v>186</v>
      </c>
      <c r="G65" s="20"/>
      <c r="H65" s="34">
        <f t="shared" si="0"/>
        <v>200</v>
      </c>
      <c r="I65" s="34">
        <f t="shared" si="0"/>
        <v>200</v>
      </c>
    </row>
    <row r="66" spans="1:9" ht="32.25" customHeight="1" x14ac:dyDescent="0.25">
      <c r="A66" s="21" t="s">
        <v>64</v>
      </c>
      <c r="B66" s="21" t="s">
        <v>9</v>
      </c>
      <c r="C66" s="21" t="s">
        <v>18</v>
      </c>
      <c r="D66" s="21" t="s">
        <v>138</v>
      </c>
      <c r="E66" s="21" t="s">
        <v>65</v>
      </c>
      <c r="F66" s="22">
        <v>186</v>
      </c>
      <c r="G66" s="20"/>
      <c r="H66" s="34">
        <v>200</v>
      </c>
      <c r="I66" s="34">
        <v>200</v>
      </c>
    </row>
    <row r="67" spans="1:9" ht="19.5" customHeight="1" x14ac:dyDescent="0.25">
      <c r="A67" s="21" t="s">
        <v>154</v>
      </c>
      <c r="B67" s="21" t="s">
        <v>9</v>
      </c>
      <c r="C67" s="21" t="s">
        <v>18</v>
      </c>
      <c r="D67" s="21" t="s">
        <v>155</v>
      </c>
      <c r="E67" s="21"/>
      <c r="F67" s="22">
        <f>F68</f>
        <v>114</v>
      </c>
      <c r="G67" s="20"/>
      <c r="H67" s="34">
        <f>H68</f>
        <v>280</v>
      </c>
      <c r="I67" s="34">
        <f>I68</f>
        <v>280</v>
      </c>
    </row>
    <row r="68" spans="1:9" ht="18.75" customHeight="1" x14ac:dyDescent="0.25">
      <c r="A68" s="21" t="s">
        <v>156</v>
      </c>
      <c r="B68" s="21" t="s">
        <v>9</v>
      </c>
      <c r="C68" s="21" t="s">
        <v>18</v>
      </c>
      <c r="D68" s="21" t="s">
        <v>139</v>
      </c>
      <c r="E68" s="17"/>
      <c r="F68" s="22">
        <f>F70</f>
        <v>114</v>
      </c>
      <c r="G68" s="20"/>
      <c r="H68" s="34">
        <f>H70</f>
        <v>280</v>
      </c>
      <c r="I68" s="34">
        <f>I70</f>
        <v>280</v>
      </c>
    </row>
    <row r="69" spans="1:9" ht="36" customHeight="1" x14ac:dyDescent="0.25">
      <c r="A69" s="21" t="s">
        <v>188</v>
      </c>
      <c r="B69" s="21" t="s">
        <v>9</v>
      </c>
      <c r="C69" s="21" t="s">
        <v>18</v>
      </c>
      <c r="D69" s="21" t="s">
        <v>139</v>
      </c>
      <c r="E69" s="17">
        <v>200</v>
      </c>
      <c r="F69" s="22">
        <f>F70</f>
        <v>114</v>
      </c>
      <c r="G69" s="20"/>
      <c r="H69" s="34">
        <f>H70</f>
        <v>280</v>
      </c>
      <c r="I69" s="34">
        <f>I70</f>
        <v>280</v>
      </c>
    </row>
    <row r="70" spans="1:9" ht="34.5" customHeight="1" x14ac:dyDescent="0.25">
      <c r="A70" s="21" t="s">
        <v>64</v>
      </c>
      <c r="B70" s="21" t="s">
        <v>9</v>
      </c>
      <c r="C70" s="21" t="s">
        <v>18</v>
      </c>
      <c r="D70" s="21" t="s">
        <v>139</v>
      </c>
      <c r="E70" s="17">
        <v>240</v>
      </c>
      <c r="F70" s="22">
        <v>114</v>
      </c>
      <c r="G70" s="20"/>
      <c r="H70" s="34">
        <v>280</v>
      </c>
      <c r="I70" s="34">
        <v>280</v>
      </c>
    </row>
    <row r="71" spans="1:9" ht="32.25" hidden="1" customHeight="1" x14ac:dyDescent="0.25">
      <c r="A71" s="21" t="s">
        <v>81</v>
      </c>
      <c r="B71" s="21" t="s">
        <v>9</v>
      </c>
      <c r="C71" s="21" t="s">
        <v>18</v>
      </c>
      <c r="D71" s="21" t="s">
        <v>118</v>
      </c>
      <c r="E71" s="17"/>
      <c r="F71" s="22">
        <f>F74</f>
        <v>0</v>
      </c>
      <c r="G71" s="20"/>
      <c r="H71" s="22">
        <f>H74</f>
        <v>0</v>
      </c>
      <c r="I71" s="22">
        <f>I74</f>
        <v>0</v>
      </c>
    </row>
    <row r="72" spans="1:9" ht="32.25" hidden="1" customHeight="1" x14ac:dyDescent="0.25">
      <c r="A72" s="21" t="s">
        <v>130</v>
      </c>
      <c r="B72" s="21" t="s">
        <v>9</v>
      </c>
      <c r="C72" s="21" t="s">
        <v>18</v>
      </c>
      <c r="D72" s="21" t="s">
        <v>132</v>
      </c>
      <c r="E72" s="17"/>
      <c r="F72" s="22"/>
      <c r="G72" s="20"/>
      <c r="H72" s="22"/>
      <c r="I72" s="22"/>
    </row>
    <row r="73" spans="1:9" ht="32.25" hidden="1" customHeight="1" x14ac:dyDescent="0.25">
      <c r="A73" s="21" t="s">
        <v>131</v>
      </c>
      <c r="B73" s="21" t="s">
        <v>9</v>
      </c>
      <c r="C73" s="21" t="s">
        <v>18</v>
      </c>
      <c r="D73" s="21"/>
      <c r="E73" s="17"/>
      <c r="F73" s="22"/>
      <c r="G73" s="20"/>
      <c r="H73" s="22"/>
      <c r="I73" s="22"/>
    </row>
    <row r="74" spans="1:9" ht="18.75" hidden="1" customHeight="1" x14ac:dyDescent="0.25">
      <c r="A74" s="21" t="s">
        <v>63</v>
      </c>
      <c r="B74" s="21" t="s">
        <v>9</v>
      </c>
      <c r="C74" s="21" t="s">
        <v>18</v>
      </c>
      <c r="D74" s="21" t="s">
        <v>118</v>
      </c>
      <c r="E74" s="17">
        <v>200</v>
      </c>
      <c r="F74" s="22">
        <f>F75</f>
        <v>0</v>
      </c>
      <c r="G74" s="20"/>
      <c r="H74" s="22">
        <f>H75</f>
        <v>0</v>
      </c>
      <c r="I74" s="22">
        <f>I75</f>
        <v>0</v>
      </c>
    </row>
    <row r="75" spans="1:9" ht="18.75" hidden="1" customHeight="1" x14ac:dyDescent="0.25">
      <c r="A75" s="21" t="s">
        <v>64</v>
      </c>
      <c r="B75" s="21" t="s">
        <v>9</v>
      </c>
      <c r="C75" s="21" t="s">
        <v>18</v>
      </c>
      <c r="D75" s="21" t="s">
        <v>118</v>
      </c>
      <c r="E75" s="21" t="s">
        <v>65</v>
      </c>
      <c r="F75" s="22">
        <v>0</v>
      </c>
      <c r="G75" s="20"/>
      <c r="H75" s="22">
        <v>0</v>
      </c>
      <c r="I75" s="22">
        <v>0</v>
      </c>
    </row>
    <row r="76" spans="1:9" ht="23.25" customHeight="1" x14ac:dyDescent="0.25">
      <c r="A76" s="21" t="s">
        <v>55</v>
      </c>
      <c r="B76" s="21" t="s">
        <v>9</v>
      </c>
      <c r="C76" s="21" t="s">
        <v>18</v>
      </c>
      <c r="D76" s="21" t="s">
        <v>114</v>
      </c>
      <c r="E76" s="17"/>
      <c r="F76" s="22">
        <f>F86+F79+F81+F82</f>
        <v>15763</v>
      </c>
      <c r="G76" s="20"/>
      <c r="H76" s="22">
        <f>H86+H79+H81+H82</f>
        <v>9081</v>
      </c>
      <c r="I76" s="22">
        <f>I86+I79+I81+I82</f>
        <v>11763</v>
      </c>
    </row>
    <row r="77" spans="1:9" ht="33.75" customHeight="1" x14ac:dyDescent="0.25">
      <c r="A77" s="21" t="s">
        <v>103</v>
      </c>
      <c r="B77" s="21" t="s">
        <v>9</v>
      </c>
      <c r="C77" s="21" t="s">
        <v>101</v>
      </c>
      <c r="D77" s="21" t="s">
        <v>119</v>
      </c>
      <c r="E77" s="17"/>
      <c r="F77" s="22">
        <f>F78+F80+F82</f>
        <v>15754</v>
      </c>
      <c r="G77" s="20"/>
      <c r="H77" s="22">
        <f>H78+H80+H82</f>
        <v>9068</v>
      </c>
      <c r="I77" s="22">
        <f>I78+I80+I82</f>
        <v>11750</v>
      </c>
    </row>
    <row r="78" spans="1:9" ht="54" customHeight="1" x14ac:dyDescent="0.25">
      <c r="A78" s="21" t="s">
        <v>102</v>
      </c>
      <c r="B78" s="21" t="s">
        <v>9</v>
      </c>
      <c r="C78" s="21" t="s">
        <v>18</v>
      </c>
      <c r="D78" s="21" t="s">
        <v>119</v>
      </c>
      <c r="E78" s="17">
        <v>100</v>
      </c>
      <c r="F78" s="22">
        <f>F79</f>
        <v>13541</v>
      </c>
      <c r="G78" s="20"/>
      <c r="H78" s="22">
        <f>H79</f>
        <v>7230</v>
      </c>
      <c r="I78" s="22">
        <f>I79</f>
        <v>8600</v>
      </c>
    </row>
    <row r="79" spans="1:9" x14ac:dyDescent="0.25">
      <c r="A79" s="21" t="s">
        <v>189</v>
      </c>
      <c r="B79" s="21" t="s">
        <v>9</v>
      </c>
      <c r="C79" s="21" t="s">
        <v>18</v>
      </c>
      <c r="D79" s="21" t="s">
        <v>119</v>
      </c>
      <c r="E79" s="17">
        <v>110</v>
      </c>
      <c r="F79" s="22">
        <f>10900+4331-1690</f>
        <v>13541</v>
      </c>
      <c r="G79" s="20"/>
      <c r="H79" s="35">
        <v>7230</v>
      </c>
      <c r="I79" s="35">
        <v>8600</v>
      </c>
    </row>
    <row r="80" spans="1:9" ht="31.5" x14ac:dyDescent="0.25">
      <c r="A80" s="21" t="s">
        <v>188</v>
      </c>
      <c r="B80" s="21" t="s">
        <v>9</v>
      </c>
      <c r="C80" s="21" t="s">
        <v>18</v>
      </c>
      <c r="D80" s="21" t="s">
        <v>119</v>
      </c>
      <c r="E80" s="17">
        <v>200</v>
      </c>
      <c r="F80" s="22">
        <f>F81</f>
        <v>2206</v>
      </c>
      <c r="G80" s="20"/>
      <c r="H80" s="22">
        <f>H81</f>
        <v>1780</v>
      </c>
      <c r="I80" s="22">
        <f>I81</f>
        <v>3000</v>
      </c>
    </row>
    <row r="81" spans="1:9" ht="31.5" x14ac:dyDescent="0.25">
      <c r="A81" s="21" t="s">
        <v>64</v>
      </c>
      <c r="B81" s="21" t="s">
        <v>9</v>
      </c>
      <c r="C81" s="21" t="s">
        <v>18</v>
      </c>
      <c r="D81" s="21" t="s">
        <v>119</v>
      </c>
      <c r="E81" s="21" t="s">
        <v>65</v>
      </c>
      <c r="F81" s="22">
        <f>3000-500-294</f>
        <v>2206</v>
      </c>
      <c r="G81" s="20"/>
      <c r="H81" s="22">
        <v>1780</v>
      </c>
      <c r="I81" s="22">
        <v>3000</v>
      </c>
    </row>
    <row r="82" spans="1:9" x14ac:dyDescent="0.25">
      <c r="A82" s="21" t="s">
        <v>67</v>
      </c>
      <c r="B82" s="21" t="s">
        <v>9</v>
      </c>
      <c r="C82" s="21" t="s">
        <v>18</v>
      </c>
      <c r="D82" s="21" t="s">
        <v>119</v>
      </c>
      <c r="E82" s="21" t="s">
        <v>68</v>
      </c>
      <c r="F82" s="22">
        <f>F83</f>
        <v>7</v>
      </c>
      <c r="G82" s="20"/>
      <c r="H82" s="22">
        <f>H83</f>
        <v>58</v>
      </c>
      <c r="I82" s="22">
        <f>I83</f>
        <v>150</v>
      </c>
    </row>
    <row r="83" spans="1:9" x14ac:dyDescent="0.25">
      <c r="A83" s="21" t="s">
        <v>69</v>
      </c>
      <c r="B83" s="21" t="s">
        <v>9</v>
      </c>
      <c r="C83" s="21" t="s">
        <v>18</v>
      </c>
      <c r="D83" s="21" t="s">
        <v>119</v>
      </c>
      <c r="E83" s="21" t="s">
        <v>70</v>
      </c>
      <c r="F83" s="22">
        <f>150-143</f>
        <v>7</v>
      </c>
      <c r="G83" s="20"/>
      <c r="H83" s="22">
        <v>58</v>
      </c>
      <c r="I83" s="22">
        <v>150</v>
      </c>
    </row>
    <row r="84" spans="1:9" x14ac:dyDescent="0.25">
      <c r="A84" s="21" t="s">
        <v>34</v>
      </c>
      <c r="B84" s="21" t="s">
        <v>9</v>
      </c>
      <c r="C84" s="21" t="s">
        <v>18</v>
      </c>
      <c r="D84" s="21" t="s">
        <v>120</v>
      </c>
      <c r="E84" s="17"/>
      <c r="F84" s="22">
        <f>F86</f>
        <v>9</v>
      </c>
      <c r="G84" s="20"/>
      <c r="H84" s="22">
        <f>H86</f>
        <v>13</v>
      </c>
      <c r="I84" s="22">
        <f>I86</f>
        <v>13</v>
      </c>
    </row>
    <row r="85" spans="1:9" x14ac:dyDescent="0.25">
      <c r="A85" s="21" t="s">
        <v>67</v>
      </c>
      <c r="B85" s="21" t="s">
        <v>9</v>
      </c>
      <c r="C85" s="21" t="s">
        <v>18</v>
      </c>
      <c r="D85" s="21" t="s">
        <v>120</v>
      </c>
      <c r="E85" s="17">
        <v>800</v>
      </c>
      <c r="F85" s="22">
        <f>F86</f>
        <v>9</v>
      </c>
      <c r="G85" s="20"/>
      <c r="H85" s="22">
        <f>H86</f>
        <v>13</v>
      </c>
      <c r="I85" s="22">
        <f>I86</f>
        <v>13</v>
      </c>
    </row>
    <row r="86" spans="1:9" x14ac:dyDescent="0.25">
      <c r="A86" s="21" t="s">
        <v>69</v>
      </c>
      <c r="B86" s="21" t="s">
        <v>9</v>
      </c>
      <c r="C86" s="21" t="s">
        <v>18</v>
      </c>
      <c r="D86" s="21" t="s">
        <v>120</v>
      </c>
      <c r="E86" s="21" t="s">
        <v>70</v>
      </c>
      <c r="F86" s="22">
        <f>13-4</f>
        <v>9</v>
      </c>
      <c r="G86" s="20"/>
      <c r="H86" s="22">
        <v>13</v>
      </c>
      <c r="I86" s="22">
        <v>13</v>
      </c>
    </row>
    <row r="87" spans="1:9" x14ac:dyDescent="0.25">
      <c r="A87" s="16" t="s">
        <v>35</v>
      </c>
      <c r="B87" s="16" t="s">
        <v>2</v>
      </c>
      <c r="C87" s="16"/>
      <c r="D87" s="16"/>
      <c r="E87" s="18"/>
      <c r="F87" s="19">
        <f t="shared" ref="F87:I89" si="1">F88</f>
        <v>267</v>
      </c>
      <c r="G87" s="25">
        <f t="shared" si="1"/>
        <v>267</v>
      </c>
      <c r="H87" s="19">
        <f t="shared" si="1"/>
        <v>522</v>
      </c>
      <c r="I87" s="19">
        <f t="shared" si="1"/>
        <v>553</v>
      </c>
    </row>
    <row r="88" spans="1:9" x14ac:dyDescent="0.25">
      <c r="A88" s="16" t="s">
        <v>50</v>
      </c>
      <c r="B88" s="16" t="s">
        <v>2</v>
      </c>
      <c r="C88" s="16" t="s">
        <v>14</v>
      </c>
      <c r="D88" s="16"/>
      <c r="E88" s="18"/>
      <c r="F88" s="19">
        <f t="shared" si="1"/>
        <v>267</v>
      </c>
      <c r="G88" s="25">
        <f t="shared" si="1"/>
        <v>267</v>
      </c>
      <c r="H88" s="19">
        <f t="shared" si="1"/>
        <v>522</v>
      </c>
      <c r="I88" s="19">
        <f t="shared" si="1"/>
        <v>553</v>
      </c>
    </row>
    <row r="89" spans="1:9" x14ac:dyDescent="0.25">
      <c r="A89" s="21" t="s">
        <v>55</v>
      </c>
      <c r="B89" s="21" t="s">
        <v>2</v>
      </c>
      <c r="C89" s="21" t="s">
        <v>14</v>
      </c>
      <c r="D89" s="21" t="s">
        <v>114</v>
      </c>
      <c r="E89" s="18"/>
      <c r="F89" s="22">
        <f t="shared" si="1"/>
        <v>267</v>
      </c>
      <c r="G89" s="22">
        <f t="shared" si="1"/>
        <v>267</v>
      </c>
      <c r="H89" s="22">
        <f t="shared" si="1"/>
        <v>522</v>
      </c>
      <c r="I89" s="22">
        <f t="shared" si="1"/>
        <v>553</v>
      </c>
    </row>
    <row r="90" spans="1:9" ht="31.5" x14ac:dyDescent="0.25">
      <c r="A90" s="21" t="s">
        <v>36</v>
      </c>
      <c r="B90" s="21" t="s">
        <v>2</v>
      </c>
      <c r="C90" s="21" t="s">
        <v>14</v>
      </c>
      <c r="D90" s="21" t="s">
        <v>121</v>
      </c>
      <c r="E90" s="17"/>
      <c r="F90" s="22">
        <f>F92+F94</f>
        <v>267</v>
      </c>
      <c r="G90" s="26">
        <f>G92+G94</f>
        <v>267</v>
      </c>
      <c r="H90" s="22">
        <f>H92+H94</f>
        <v>522</v>
      </c>
      <c r="I90" s="22">
        <f>I92+I94</f>
        <v>553</v>
      </c>
    </row>
    <row r="91" spans="1:9" ht="47.25" x14ac:dyDescent="0.25">
      <c r="A91" s="21" t="s">
        <v>102</v>
      </c>
      <c r="B91" s="21" t="s">
        <v>2</v>
      </c>
      <c r="C91" s="21" t="s">
        <v>14</v>
      </c>
      <c r="D91" s="21" t="s">
        <v>121</v>
      </c>
      <c r="E91" s="17">
        <v>100</v>
      </c>
      <c r="F91" s="22">
        <f>F92</f>
        <v>267</v>
      </c>
      <c r="G91" s="22">
        <f>G92</f>
        <v>267</v>
      </c>
      <c r="H91" s="22">
        <f>H92</f>
        <v>455</v>
      </c>
      <c r="I91" s="22">
        <f>I92</f>
        <v>455</v>
      </c>
    </row>
    <row r="92" spans="1:9" ht="18" customHeight="1" x14ac:dyDescent="0.25">
      <c r="A92" s="21" t="s">
        <v>61</v>
      </c>
      <c r="B92" s="21" t="s">
        <v>2</v>
      </c>
      <c r="C92" s="21" t="s">
        <v>14</v>
      </c>
      <c r="D92" s="21" t="s">
        <v>121</v>
      </c>
      <c r="E92" s="21" t="s">
        <v>62</v>
      </c>
      <c r="F92" s="22">
        <v>267</v>
      </c>
      <c r="G92" s="27">
        <f>F92</f>
        <v>267</v>
      </c>
      <c r="H92" s="22">
        <v>455</v>
      </c>
      <c r="I92" s="22">
        <v>455</v>
      </c>
    </row>
    <row r="93" spans="1:9" ht="31.5" hidden="1" x14ac:dyDescent="0.25">
      <c r="A93" s="21" t="s">
        <v>188</v>
      </c>
      <c r="B93" s="21" t="s">
        <v>2</v>
      </c>
      <c r="C93" s="21" t="s">
        <v>14</v>
      </c>
      <c r="D93" s="21" t="s">
        <v>121</v>
      </c>
      <c r="E93" s="21" t="s">
        <v>66</v>
      </c>
      <c r="F93" s="22">
        <f>F94</f>
        <v>0</v>
      </c>
      <c r="G93" s="22">
        <f>F93</f>
        <v>0</v>
      </c>
      <c r="H93" s="22">
        <f>H94</f>
        <v>67</v>
      </c>
      <c r="I93" s="22">
        <f>I94</f>
        <v>98</v>
      </c>
    </row>
    <row r="94" spans="1:9" ht="16.5" hidden="1" customHeight="1" x14ac:dyDescent="0.25">
      <c r="A94" s="21" t="s">
        <v>64</v>
      </c>
      <c r="B94" s="21" t="s">
        <v>2</v>
      </c>
      <c r="C94" s="21" t="s">
        <v>14</v>
      </c>
      <c r="D94" s="21" t="s">
        <v>121</v>
      </c>
      <c r="E94" s="21" t="s">
        <v>65</v>
      </c>
      <c r="F94" s="22">
        <v>0</v>
      </c>
      <c r="G94" s="27">
        <f>F94</f>
        <v>0</v>
      </c>
      <c r="H94" s="22">
        <v>67</v>
      </c>
      <c r="I94" s="22">
        <v>98</v>
      </c>
    </row>
    <row r="95" spans="1:9" s="2" customFormat="1" ht="0.75" hidden="1" customHeight="1" x14ac:dyDescent="0.25">
      <c r="A95" s="16" t="s">
        <v>37</v>
      </c>
      <c r="B95" s="16" t="s">
        <v>14</v>
      </c>
      <c r="C95" s="16"/>
      <c r="D95" s="21"/>
      <c r="E95" s="18"/>
      <c r="F95" s="19">
        <f t="shared" ref="F95:F101" si="2">F96</f>
        <v>0</v>
      </c>
      <c r="G95" s="20"/>
      <c r="H95" s="36">
        <f>H96</f>
        <v>65</v>
      </c>
      <c r="I95" s="36">
        <f>I96</f>
        <v>65</v>
      </c>
    </row>
    <row r="96" spans="1:9" s="2" customFormat="1" ht="34.5" hidden="1" customHeight="1" x14ac:dyDescent="0.25">
      <c r="A96" s="16" t="s">
        <v>160</v>
      </c>
      <c r="B96" s="16" t="s">
        <v>14</v>
      </c>
      <c r="C96" s="16" t="s">
        <v>82</v>
      </c>
      <c r="D96" s="16"/>
      <c r="E96" s="16"/>
      <c r="F96" s="19">
        <f t="shared" si="2"/>
        <v>0</v>
      </c>
      <c r="G96" s="20"/>
      <c r="H96" s="36">
        <f>H97</f>
        <v>65</v>
      </c>
      <c r="I96" s="36">
        <f>I97</f>
        <v>65</v>
      </c>
    </row>
    <row r="97" spans="1:13" s="2" customFormat="1" ht="42" hidden="1" customHeight="1" x14ac:dyDescent="0.25">
      <c r="A97" s="21" t="s">
        <v>253</v>
      </c>
      <c r="B97" s="21" t="s">
        <v>14</v>
      </c>
      <c r="C97" s="21" t="s">
        <v>82</v>
      </c>
      <c r="D97" s="21" t="s">
        <v>122</v>
      </c>
      <c r="E97" s="21"/>
      <c r="F97" s="22">
        <f t="shared" si="2"/>
        <v>0</v>
      </c>
      <c r="G97" s="20"/>
      <c r="H97" s="37">
        <f>H101</f>
        <v>65</v>
      </c>
      <c r="I97" s="37">
        <f>I101</f>
        <v>65</v>
      </c>
    </row>
    <row r="98" spans="1:13" s="2" customFormat="1" ht="36.75" hidden="1" customHeight="1" x14ac:dyDescent="0.25">
      <c r="A98" s="21" t="s">
        <v>234</v>
      </c>
      <c r="B98" s="21" t="s">
        <v>14</v>
      </c>
      <c r="C98" s="21" t="s">
        <v>82</v>
      </c>
      <c r="D98" s="21" t="s">
        <v>235</v>
      </c>
      <c r="E98" s="21"/>
      <c r="F98" s="22">
        <f t="shared" si="2"/>
        <v>0</v>
      </c>
      <c r="G98" s="20"/>
      <c r="H98" s="37"/>
      <c r="I98" s="37"/>
    </row>
    <row r="99" spans="1:13" s="2" customFormat="1" ht="65.25" hidden="1" customHeight="1" x14ac:dyDescent="0.25">
      <c r="A99" s="17" t="s">
        <v>254</v>
      </c>
      <c r="B99" s="21" t="s">
        <v>14</v>
      </c>
      <c r="C99" s="21" t="s">
        <v>82</v>
      </c>
      <c r="D99" s="21" t="s">
        <v>233</v>
      </c>
      <c r="E99" s="16"/>
      <c r="F99" s="22">
        <f t="shared" si="2"/>
        <v>0</v>
      </c>
      <c r="G99" s="20"/>
      <c r="H99" s="37">
        <f t="shared" ref="H99:I101" si="3">H100</f>
        <v>65</v>
      </c>
      <c r="I99" s="37">
        <f t="shared" si="3"/>
        <v>65</v>
      </c>
    </row>
    <row r="100" spans="1:13" s="2" customFormat="1" ht="21.75" hidden="1" customHeight="1" x14ac:dyDescent="0.25">
      <c r="A100" s="21" t="s">
        <v>240</v>
      </c>
      <c r="B100" s="21" t="s">
        <v>14</v>
      </c>
      <c r="C100" s="21" t="s">
        <v>82</v>
      </c>
      <c r="D100" s="21" t="s">
        <v>236</v>
      </c>
      <c r="E100" s="16"/>
      <c r="F100" s="22">
        <f t="shared" si="2"/>
        <v>0</v>
      </c>
      <c r="G100" s="20"/>
      <c r="H100" s="37">
        <f t="shared" si="3"/>
        <v>65</v>
      </c>
      <c r="I100" s="37">
        <f t="shared" si="3"/>
        <v>65</v>
      </c>
    </row>
    <row r="101" spans="1:13" s="2" customFormat="1" ht="30" hidden="1" customHeight="1" x14ac:dyDescent="0.25">
      <c r="A101" s="21" t="s">
        <v>188</v>
      </c>
      <c r="B101" s="21" t="s">
        <v>14</v>
      </c>
      <c r="C101" s="21" t="s">
        <v>82</v>
      </c>
      <c r="D101" s="21" t="s">
        <v>236</v>
      </c>
      <c r="E101" s="21" t="s">
        <v>66</v>
      </c>
      <c r="F101" s="22">
        <f t="shared" si="2"/>
        <v>0</v>
      </c>
      <c r="G101" s="20"/>
      <c r="H101" s="37">
        <f t="shared" si="3"/>
        <v>65</v>
      </c>
      <c r="I101" s="37">
        <f t="shared" si="3"/>
        <v>65</v>
      </c>
    </row>
    <row r="102" spans="1:13" s="2" customFormat="1" ht="33" hidden="1" customHeight="1" x14ac:dyDescent="0.25">
      <c r="A102" s="21" t="s">
        <v>64</v>
      </c>
      <c r="B102" s="21" t="s">
        <v>14</v>
      </c>
      <c r="C102" s="21" t="s">
        <v>82</v>
      </c>
      <c r="D102" s="21" t="s">
        <v>236</v>
      </c>
      <c r="E102" s="21" t="s">
        <v>65</v>
      </c>
      <c r="F102" s="22">
        <f>620-400-220</f>
        <v>0</v>
      </c>
      <c r="G102" s="20"/>
      <c r="H102" s="37">
        <v>65</v>
      </c>
      <c r="I102" s="37">
        <v>65</v>
      </c>
    </row>
    <row r="103" spans="1:13" ht="40.5" hidden="1" customHeight="1" x14ac:dyDescent="0.25">
      <c r="A103" s="16" t="s">
        <v>38</v>
      </c>
      <c r="B103" s="16" t="s">
        <v>10</v>
      </c>
      <c r="C103" s="16"/>
      <c r="D103" s="21"/>
      <c r="E103" s="18"/>
      <c r="F103" s="19">
        <f>F104+F109+F116</f>
        <v>0</v>
      </c>
      <c r="G103" s="20"/>
      <c r="H103" s="19">
        <f>H104+H109+H116</f>
        <v>726</v>
      </c>
      <c r="I103" s="19">
        <f>I104+I109+I116</f>
        <v>0</v>
      </c>
    </row>
    <row r="104" spans="1:13" ht="40.5" hidden="1" customHeight="1" x14ac:dyDescent="0.25">
      <c r="A104" s="16" t="s">
        <v>39</v>
      </c>
      <c r="B104" s="16" t="s">
        <v>10</v>
      </c>
      <c r="C104" s="16" t="s">
        <v>9</v>
      </c>
      <c r="D104" s="21"/>
      <c r="E104" s="18"/>
      <c r="F104" s="19">
        <f>F105</f>
        <v>0</v>
      </c>
      <c r="G104" s="20"/>
      <c r="H104" s="19">
        <f t="shared" ref="H104:I107" si="4">H105</f>
        <v>0</v>
      </c>
      <c r="I104" s="19">
        <f t="shared" si="4"/>
        <v>0</v>
      </c>
    </row>
    <row r="105" spans="1:13" ht="40.5" hidden="1" customHeight="1" x14ac:dyDescent="0.25">
      <c r="A105" s="21" t="s">
        <v>55</v>
      </c>
      <c r="B105" s="21" t="s">
        <v>10</v>
      </c>
      <c r="C105" s="21" t="s">
        <v>9</v>
      </c>
      <c r="D105" s="21">
        <v>6600000</v>
      </c>
      <c r="E105" s="18"/>
      <c r="F105" s="22">
        <f>F106</f>
        <v>0</v>
      </c>
      <c r="G105" s="20"/>
      <c r="H105" s="22">
        <f t="shared" si="4"/>
        <v>0</v>
      </c>
      <c r="I105" s="22">
        <f t="shared" si="4"/>
        <v>0</v>
      </c>
    </row>
    <row r="106" spans="1:13" ht="40.5" hidden="1" customHeight="1" x14ac:dyDescent="0.25">
      <c r="A106" s="21" t="s">
        <v>47</v>
      </c>
      <c r="B106" s="21" t="s">
        <v>10</v>
      </c>
      <c r="C106" s="21" t="s">
        <v>9</v>
      </c>
      <c r="D106" s="21">
        <v>6600521</v>
      </c>
      <c r="E106" s="17"/>
      <c r="F106" s="22">
        <f>F107</f>
        <v>0</v>
      </c>
      <c r="G106" s="20"/>
      <c r="H106" s="22">
        <f t="shared" si="4"/>
        <v>0</v>
      </c>
      <c r="I106" s="22">
        <f t="shared" si="4"/>
        <v>0</v>
      </c>
    </row>
    <row r="107" spans="1:13" ht="35.25" hidden="1" customHeight="1" x14ac:dyDescent="0.25">
      <c r="A107" s="21" t="s">
        <v>46</v>
      </c>
      <c r="B107" s="21" t="s">
        <v>10</v>
      </c>
      <c r="C107" s="21" t="s">
        <v>9</v>
      </c>
      <c r="D107" s="21">
        <v>6600521</v>
      </c>
      <c r="E107" s="17">
        <v>500</v>
      </c>
      <c r="F107" s="22">
        <f>F108</f>
        <v>0</v>
      </c>
      <c r="G107" s="20"/>
      <c r="H107" s="22">
        <f t="shared" si="4"/>
        <v>0</v>
      </c>
      <c r="I107" s="22">
        <f t="shared" si="4"/>
        <v>0</v>
      </c>
    </row>
    <row r="108" spans="1:13" ht="40.5" hidden="1" customHeight="1" x14ac:dyDescent="0.25">
      <c r="A108" s="21" t="s">
        <v>48</v>
      </c>
      <c r="B108" s="21" t="s">
        <v>10</v>
      </c>
      <c r="C108" s="21" t="s">
        <v>9</v>
      </c>
      <c r="D108" s="21">
        <v>6600521</v>
      </c>
      <c r="E108" s="17">
        <v>540</v>
      </c>
      <c r="F108" s="22">
        <v>0</v>
      </c>
      <c r="G108" s="20"/>
      <c r="H108" s="22">
        <v>0</v>
      </c>
      <c r="I108" s="22">
        <v>0</v>
      </c>
    </row>
    <row r="109" spans="1:13" ht="40.5" hidden="1" customHeight="1" x14ac:dyDescent="0.25">
      <c r="A109" s="16" t="s">
        <v>40</v>
      </c>
      <c r="B109" s="16" t="s">
        <v>10</v>
      </c>
      <c r="C109" s="16" t="s">
        <v>4</v>
      </c>
      <c r="D109" s="21"/>
      <c r="E109" s="18"/>
      <c r="F109" s="19">
        <f t="shared" ref="F109:I114" si="5">F110</f>
        <v>0</v>
      </c>
      <c r="G109" s="20"/>
      <c r="H109" s="19">
        <f t="shared" si="5"/>
        <v>726</v>
      </c>
      <c r="I109" s="19">
        <f t="shared" si="5"/>
        <v>0</v>
      </c>
    </row>
    <row r="110" spans="1:13" ht="40.5" hidden="1" customHeight="1" x14ac:dyDescent="0.25">
      <c r="A110" s="21" t="s">
        <v>83</v>
      </c>
      <c r="B110" s="21" t="s">
        <v>10</v>
      </c>
      <c r="C110" s="21" t="s">
        <v>4</v>
      </c>
      <c r="D110" s="21" t="s">
        <v>123</v>
      </c>
      <c r="E110" s="21"/>
      <c r="F110" s="22">
        <f t="shared" si="5"/>
        <v>0</v>
      </c>
      <c r="G110" s="28"/>
      <c r="H110" s="22">
        <f t="shared" si="5"/>
        <v>726</v>
      </c>
      <c r="I110" s="22">
        <f t="shared" si="5"/>
        <v>0</v>
      </c>
      <c r="J110" s="11"/>
      <c r="K110" s="11"/>
      <c r="L110" s="11"/>
      <c r="M110" s="11"/>
    </row>
    <row r="111" spans="1:13" ht="54" hidden="1" customHeight="1" x14ac:dyDescent="0.25">
      <c r="A111" s="21" t="s">
        <v>181</v>
      </c>
      <c r="B111" s="21" t="s">
        <v>10</v>
      </c>
      <c r="C111" s="21" t="s">
        <v>4</v>
      </c>
      <c r="D111" s="21" t="s">
        <v>126</v>
      </c>
      <c r="E111" s="21"/>
      <c r="F111" s="22">
        <f t="shared" si="5"/>
        <v>0</v>
      </c>
      <c r="G111" s="20"/>
      <c r="H111" s="22">
        <f t="shared" si="5"/>
        <v>726</v>
      </c>
      <c r="I111" s="22">
        <f t="shared" si="5"/>
        <v>0</v>
      </c>
    </row>
    <row r="112" spans="1:13" ht="60" hidden="1" customHeight="1" x14ac:dyDescent="0.25">
      <c r="A112" s="21" t="s">
        <v>182</v>
      </c>
      <c r="B112" s="21" t="s">
        <v>10</v>
      </c>
      <c r="C112" s="21" t="s">
        <v>4</v>
      </c>
      <c r="D112" s="21" t="s">
        <v>174</v>
      </c>
      <c r="E112" s="21"/>
      <c r="F112" s="22">
        <f t="shared" si="5"/>
        <v>0</v>
      </c>
      <c r="G112" s="20"/>
      <c r="H112" s="22">
        <f t="shared" si="5"/>
        <v>726</v>
      </c>
      <c r="I112" s="22">
        <f t="shared" si="5"/>
        <v>0</v>
      </c>
    </row>
    <row r="113" spans="1:11" ht="25.5" hidden="1" customHeight="1" x14ac:dyDescent="0.25">
      <c r="A113" s="21" t="s">
        <v>100</v>
      </c>
      <c r="B113" s="21" t="s">
        <v>10</v>
      </c>
      <c r="C113" s="21" t="s">
        <v>4</v>
      </c>
      <c r="D113" s="21" t="s">
        <v>190</v>
      </c>
      <c r="E113" s="21"/>
      <c r="F113" s="22">
        <f t="shared" si="5"/>
        <v>0</v>
      </c>
      <c r="G113" s="20"/>
      <c r="H113" s="22">
        <f t="shared" si="5"/>
        <v>726</v>
      </c>
      <c r="I113" s="22">
        <f t="shared" si="5"/>
        <v>0</v>
      </c>
    </row>
    <row r="114" spans="1:11" ht="30.75" hidden="1" customHeight="1" x14ac:dyDescent="0.25">
      <c r="A114" s="21" t="s">
        <v>63</v>
      </c>
      <c r="B114" s="21" t="s">
        <v>10</v>
      </c>
      <c r="C114" s="21" t="s">
        <v>4</v>
      </c>
      <c r="D114" s="21" t="s">
        <v>190</v>
      </c>
      <c r="E114" s="21" t="s">
        <v>66</v>
      </c>
      <c r="F114" s="22">
        <f t="shared" si="5"/>
        <v>0</v>
      </c>
      <c r="G114" s="20"/>
      <c r="H114" s="22">
        <f t="shared" si="5"/>
        <v>726</v>
      </c>
      <c r="I114" s="22">
        <f t="shared" si="5"/>
        <v>0</v>
      </c>
    </row>
    <row r="115" spans="1:11" ht="36" hidden="1" customHeight="1" x14ac:dyDescent="0.25">
      <c r="A115" s="21" t="s">
        <v>64</v>
      </c>
      <c r="B115" s="21" t="s">
        <v>10</v>
      </c>
      <c r="C115" s="21" t="s">
        <v>4</v>
      </c>
      <c r="D115" s="21" t="s">
        <v>190</v>
      </c>
      <c r="E115" s="21" t="s">
        <v>65</v>
      </c>
      <c r="F115" s="22">
        <v>0</v>
      </c>
      <c r="G115" s="20"/>
      <c r="H115" s="22">
        <v>726</v>
      </c>
      <c r="I115" s="22">
        <v>0</v>
      </c>
    </row>
    <row r="116" spans="1:11" ht="36" hidden="1" customHeight="1" x14ac:dyDescent="0.25">
      <c r="A116" s="16" t="s">
        <v>41</v>
      </c>
      <c r="B116" s="16" t="s">
        <v>10</v>
      </c>
      <c r="C116" s="16" t="s">
        <v>42</v>
      </c>
      <c r="D116" s="21"/>
      <c r="E116" s="18"/>
      <c r="F116" s="19">
        <f>F117</f>
        <v>0</v>
      </c>
      <c r="G116" s="20"/>
      <c r="H116" s="19">
        <f t="shared" ref="H116:I119" si="6">H117</f>
        <v>0</v>
      </c>
      <c r="I116" s="19">
        <f t="shared" si="6"/>
        <v>0</v>
      </c>
    </row>
    <row r="117" spans="1:11" s="2" customFormat="1" ht="34.5" hidden="1" customHeight="1" x14ac:dyDescent="0.25">
      <c r="A117" s="21" t="s">
        <v>55</v>
      </c>
      <c r="B117" s="21" t="s">
        <v>10</v>
      </c>
      <c r="C117" s="21" t="s">
        <v>42</v>
      </c>
      <c r="D117" s="21" t="s">
        <v>114</v>
      </c>
      <c r="E117" s="17"/>
      <c r="F117" s="22">
        <f>F118</f>
        <v>0</v>
      </c>
      <c r="G117" s="20"/>
      <c r="H117" s="22">
        <f t="shared" si="6"/>
        <v>0</v>
      </c>
      <c r="I117" s="22">
        <f t="shared" si="6"/>
        <v>0</v>
      </c>
    </row>
    <row r="118" spans="1:11" s="2" customFormat="1" ht="33" hidden="1" customHeight="1" x14ac:dyDescent="0.25">
      <c r="A118" s="21" t="s">
        <v>47</v>
      </c>
      <c r="B118" s="21" t="s">
        <v>10</v>
      </c>
      <c r="C118" s="21" t="s">
        <v>42</v>
      </c>
      <c r="D118" s="21" t="s">
        <v>115</v>
      </c>
      <c r="E118" s="17"/>
      <c r="F118" s="22">
        <f>F119</f>
        <v>0</v>
      </c>
      <c r="G118" s="20"/>
      <c r="H118" s="22">
        <f t="shared" si="6"/>
        <v>0</v>
      </c>
      <c r="I118" s="22">
        <f t="shared" si="6"/>
        <v>0</v>
      </c>
    </row>
    <row r="119" spans="1:11" s="2" customFormat="1" ht="22.5" hidden="1" customHeight="1" x14ac:dyDescent="0.25">
      <c r="A119" s="21" t="s">
        <v>46</v>
      </c>
      <c r="B119" s="21" t="s">
        <v>10</v>
      </c>
      <c r="C119" s="21" t="s">
        <v>42</v>
      </c>
      <c r="D119" s="21" t="s">
        <v>115</v>
      </c>
      <c r="E119" s="17">
        <v>500</v>
      </c>
      <c r="F119" s="22">
        <f>F120</f>
        <v>0</v>
      </c>
      <c r="G119" s="20"/>
      <c r="H119" s="22">
        <f t="shared" si="6"/>
        <v>0</v>
      </c>
      <c r="I119" s="22">
        <f t="shared" si="6"/>
        <v>0</v>
      </c>
      <c r="J119" s="30"/>
      <c r="K119" s="30"/>
    </row>
    <row r="120" spans="1:11" s="2" customFormat="1" ht="20.25" hidden="1" customHeight="1" x14ac:dyDescent="0.25">
      <c r="A120" s="21" t="s">
        <v>48</v>
      </c>
      <c r="B120" s="21" t="s">
        <v>10</v>
      </c>
      <c r="C120" s="21" t="s">
        <v>42</v>
      </c>
      <c r="D120" s="21" t="s">
        <v>115</v>
      </c>
      <c r="E120" s="17">
        <v>540</v>
      </c>
      <c r="F120" s="22">
        <v>0</v>
      </c>
      <c r="G120" s="20"/>
      <c r="H120" s="22">
        <v>0</v>
      </c>
      <c r="I120" s="22">
        <v>0</v>
      </c>
      <c r="J120" s="30"/>
      <c r="K120" s="30"/>
    </row>
    <row r="121" spans="1:11" s="2" customFormat="1" ht="20.25" customHeight="1" x14ac:dyDescent="0.25">
      <c r="A121" s="16" t="s">
        <v>43</v>
      </c>
      <c r="B121" s="16" t="s">
        <v>44</v>
      </c>
      <c r="C121" s="16"/>
      <c r="D121" s="21"/>
      <c r="E121" s="18"/>
      <c r="F121" s="19">
        <f>F122</f>
        <v>33724</v>
      </c>
      <c r="G121" s="20"/>
      <c r="H121" s="19" t="e">
        <f>H122</f>
        <v>#REF!</v>
      </c>
      <c r="I121" s="19" t="e">
        <f>I122</f>
        <v>#REF!</v>
      </c>
      <c r="J121" s="30"/>
      <c r="K121" s="30"/>
    </row>
    <row r="122" spans="1:11" s="2" customFormat="1" ht="18.75" customHeight="1" x14ac:dyDescent="0.25">
      <c r="A122" s="16" t="s">
        <v>45</v>
      </c>
      <c r="B122" s="16" t="s">
        <v>44</v>
      </c>
      <c r="C122" s="16" t="s">
        <v>14</v>
      </c>
      <c r="D122" s="16"/>
      <c r="E122" s="18"/>
      <c r="F122" s="19">
        <f>F156+F129+F123+F162</f>
        <v>33724</v>
      </c>
      <c r="G122" s="20"/>
      <c r="H122" s="19" t="e">
        <f>#REF!+H129</f>
        <v>#REF!</v>
      </c>
      <c r="I122" s="19" t="e">
        <f>#REF!+I129+#REF!</f>
        <v>#REF!</v>
      </c>
      <c r="J122" s="30"/>
      <c r="K122" s="30"/>
    </row>
    <row r="123" spans="1:11" s="2" customFormat="1" ht="36" customHeight="1" x14ac:dyDescent="0.25">
      <c r="A123" s="21" t="s">
        <v>253</v>
      </c>
      <c r="B123" s="21" t="s">
        <v>44</v>
      </c>
      <c r="C123" s="21" t="s">
        <v>14</v>
      </c>
      <c r="D123" s="21" t="s">
        <v>122</v>
      </c>
      <c r="E123" s="17"/>
      <c r="F123" s="22">
        <f>F124</f>
        <v>284</v>
      </c>
      <c r="G123" s="20"/>
      <c r="H123" s="19"/>
      <c r="I123" s="19"/>
      <c r="J123" s="30"/>
      <c r="K123" s="30"/>
    </row>
    <row r="124" spans="1:11" s="2" customFormat="1" ht="50.25" customHeight="1" x14ac:dyDescent="0.25">
      <c r="A124" s="21" t="s">
        <v>255</v>
      </c>
      <c r="B124" s="21" t="s">
        <v>44</v>
      </c>
      <c r="C124" s="21" t="s">
        <v>14</v>
      </c>
      <c r="D124" s="21" t="s">
        <v>237</v>
      </c>
      <c r="E124" s="17"/>
      <c r="F124" s="22">
        <f>F125</f>
        <v>284</v>
      </c>
      <c r="G124" s="20"/>
      <c r="H124" s="19"/>
      <c r="I124" s="19"/>
      <c r="J124" s="30"/>
      <c r="K124" s="30"/>
    </row>
    <row r="125" spans="1:11" s="2" customFormat="1" ht="66" customHeight="1" x14ac:dyDescent="0.25">
      <c r="A125" s="21" t="s">
        <v>238</v>
      </c>
      <c r="B125" s="21" t="s">
        <v>44</v>
      </c>
      <c r="C125" s="21" t="s">
        <v>14</v>
      </c>
      <c r="D125" s="21" t="s">
        <v>241</v>
      </c>
      <c r="E125" s="18"/>
      <c r="F125" s="22">
        <f>F126</f>
        <v>284</v>
      </c>
      <c r="G125" s="20"/>
      <c r="H125" s="19"/>
      <c r="I125" s="19"/>
      <c r="J125" s="30"/>
      <c r="K125" s="30"/>
    </row>
    <row r="126" spans="1:11" s="2" customFormat="1" ht="39.75" customHeight="1" x14ac:dyDescent="0.25">
      <c r="A126" s="21" t="s">
        <v>239</v>
      </c>
      <c r="B126" s="21" t="s">
        <v>44</v>
      </c>
      <c r="C126" s="21" t="s">
        <v>14</v>
      </c>
      <c r="D126" s="21" t="s">
        <v>242</v>
      </c>
      <c r="E126" s="18"/>
      <c r="F126" s="22">
        <f>F127</f>
        <v>284</v>
      </c>
      <c r="G126" s="20"/>
      <c r="H126" s="19"/>
      <c r="I126" s="19"/>
      <c r="J126" s="30"/>
      <c r="K126" s="30"/>
    </row>
    <row r="127" spans="1:11" s="2" customFormat="1" ht="37.5" customHeight="1" x14ac:dyDescent="0.25">
      <c r="A127" s="21" t="s">
        <v>188</v>
      </c>
      <c r="B127" s="21" t="s">
        <v>44</v>
      </c>
      <c r="C127" s="21" t="s">
        <v>14</v>
      </c>
      <c r="D127" s="21" t="s">
        <v>242</v>
      </c>
      <c r="E127" s="21" t="s">
        <v>66</v>
      </c>
      <c r="F127" s="22">
        <f>F128</f>
        <v>284</v>
      </c>
      <c r="G127" s="20"/>
      <c r="H127" s="19"/>
      <c r="I127" s="19"/>
      <c r="J127" s="30"/>
      <c r="K127" s="30"/>
    </row>
    <row r="128" spans="1:11" s="2" customFormat="1" ht="36.75" customHeight="1" x14ac:dyDescent="0.25">
      <c r="A128" s="21" t="s">
        <v>64</v>
      </c>
      <c r="B128" s="21" t="s">
        <v>44</v>
      </c>
      <c r="C128" s="21" t="s">
        <v>14</v>
      </c>
      <c r="D128" s="21" t="s">
        <v>242</v>
      </c>
      <c r="E128" s="21" t="s">
        <v>65</v>
      </c>
      <c r="F128" s="22">
        <f>60+40+400-216</f>
        <v>284</v>
      </c>
      <c r="G128" s="20"/>
      <c r="H128" s="19"/>
      <c r="I128" s="19"/>
      <c r="J128" s="30"/>
      <c r="K128" s="30"/>
    </row>
    <row r="129" spans="1:11" s="2" customFormat="1" ht="33" customHeight="1" x14ac:dyDescent="0.25">
      <c r="A129" s="21" t="s">
        <v>83</v>
      </c>
      <c r="B129" s="21" t="s">
        <v>44</v>
      </c>
      <c r="C129" s="21" t="s">
        <v>14</v>
      </c>
      <c r="D129" s="21" t="s">
        <v>123</v>
      </c>
      <c r="E129" s="17"/>
      <c r="F129" s="22">
        <f>F134+F147+F139+F148</f>
        <v>24142</v>
      </c>
      <c r="G129" s="20"/>
      <c r="H129" s="37">
        <f>H130+H135+H143+H162</f>
        <v>17944</v>
      </c>
      <c r="I129" s="37" t="e">
        <f>I130+I135+I143+I162</f>
        <v>#REF!</v>
      </c>
      <c r="J129" s="30"/>
      <c r="K129" s="30"/>
    </row>
    <row r="130" spans="1:11" s="2" customFormat="1" ht="31.5" x14ac:dyDescent="0.25">
      <c r="A130" s="21" t="s">
        <v>168</v>
      </c>
      <c r="B130" s="21" t="s">
        <v>44</v>
      </c>
      <c r="C130" s="21" t="s">
        <v>14</v>
      </c>
      <c r="D130" s="21" t="s">
        <v>124</v>
      </c>
      <c r="E130" s="17"/>
      <c r="F130" s="22">
        <f>F131</f>
        <v>139</v>
      </c>
      <c r="G130" s="20"/>
      <c r="H130" s="37">
        <f t="shared" ref="H130:I133" si="7">H131</f>
        <v>200</v>
      </c>
      <c r="I130" s="37">
        <f t="shared" si="7"/>
        <v>200</v>
      </c>
      <c r="J130" s="30"/>
      <c r="K130" s="30"/>
    </row>
    <row r="131" spans="1:11" s="2" customFormat="1" ht="37.5" customHeight="1" x14ac:dyDescent="0.25">
      <c r="A131" s="21" t="s">
        <v>169</v>
      </c>
      <c r="B131" s="21" t="s">
        <v>44</v>
      </c>
      <c r="C131" s="21" t="s">
        <v>14</v>
      </c>
      <c r="D131" s="21" t="s">
        <v>162</v>
      </c>
      <c r="E131" s="17"/>
      <c r="F131" s="22">
        <f>F132</f>
        <v>139</v>
      </c>
      <c r="G131" s="20"/>
      <c r="H131" s="37">
        <f t="shared" si="7"/>
        <v>200</v>
      </c>
      <c r="I131" s="37">
        <f t="shared" si="7"/>
        <v>200</v>
      </c>
    </row>
    <row r="132" spans="1:11" s="2" customFormat="1" ht="19.5" customHeight="1" x14ac:dyDescent="0.25">
      <c r="A132" s="21" t="s">
        <v>171</v>
      </c>
      <c r="B132" s="21" t="s">
        <v>44</v>
      </c>
      <c r="C132" s="21" t="s">
        <v>14</v>
      </c>
      <c r="D132" s="21" t="s">
        <v>180</v>
      </c>
      <c r="E132" s="17"/>
      <c r="F132" s="22">
        <f>F133</f>
        <v>139</v>
      </c>
      <c r="G132" s="20"/>
      <c r="H132" s="37">
        <f t="shared" si="7"/>
        <v>200</v>
      </c>
      <c r="I132" s="37">
        <f t="shared" si="7"/>
        <v>200</v>
      </c>
    </row>
    <row r="133" spans="1:11" s="2" customFormat="1" ht="31.5" x14ac:dyDescent="0.25">
      <c r="A133" s="21" t="s">
        <v>188</v>
      </c>
      <c r="B133" s="21" t="s">
        <v>44</v>
      </c>
      <c r="C133" s="21" t="s">
        <v>14</v>
      </c>
      <c r="D133" s="21" t="s">
        <v>180</v>
      </c>
      <c r="E133" s="17">
        <v>200</v>
      </c>
      <c r="F133" s="22">
        <f>F134</f>
        <v>139</v>
      </c>
      <c r="G133" s="20"/>
      <c r="H133" s="37">
        <f t="shared" si="7"/>
        <v>200</v>
      </c>
      <c r="I133" s="37">
        <f t="shared" si="7"/>
        <v>200</v>
      </c>
    </row>
    <row r="134" spans="1:11" s="2" customFormat="1" ht="31.5" x14ac:dyDescent="0.25">
      <c r="A134" s="21" t="s">
        <v>64</v>
      </c>
      <c r="B134" s="21" t="s">
        <v>44</v>
      </c>
      <c r="C134" s="21" t="s">
        <v>14</v>
      </c>
      <c r="D134" s="21" t="s">
        <v>180</v>
      </c>
      <c r="E134" s="17">
        <v>240</v>
      </c>
      <c r="F134" s="22">
        <f>200+250-311</f>
        <v>139</v>
      </c>
      <c r="G134" s="20"/>
      <c r="H134" s="37">
        <v>200</v>
      </c>
      <c r="I134" s="37">
        <v>200</v>
      </c>
    </row>
    <row r="135" spans="1:11" s="2" customFormat="1" ht="22.5" customHeight="1" x14ac:dyDescent="0.25">
      <c r="A135" s="21" t="s">
        <v>84</v>
      </c>
      <c r="B135" s="21" t="s">
        <v>44</v>
      </c>
      <c r="C135" s="21" t="s">
        <v>14</v>
      </c>
      <c r="D135" s="21" t="s">
        <v>125</v>
      </c>
      <c r="E135" s="17"/>
      <c r="F135" s="22">
        <f>F139</f>
        <v>3054</v>
      </c>
      <c r="G135" s="20"/>
      <c r="H135" s="37">
        <f>H139</f>
        <v>4906</v>
      </c>
      <c r="I135" s="37">
        <f>I139</f>
        <v>4906</v>
      </c>
    </row>
    <row r="136" spans="1:11" s="2" customFormat="1" ht="31.5" x14ac:dyDescent="0.25">
      <c r="A136" s="21" t="s">
        <v>173</v>
      </c>
      <c r="B136" s="21" t="s">
        <v>44</v>
      </c>
      <c r="C136" s="21" t="s">
        <v>14</v>
      </c>
      <c r="D136" s="21" t="s">
        <v>170</v>
      </c>
      <c r="E136" s="17"/>
      <c r="F136" s="22">
        <f>F137</f>
        <v>3054</v>
      </c>
      <c r="G136" s="20"/>
      <c r="H136" s="37">
        <f t="shared" ref="H136:I138" si="8">H137</f>
        <v>4906</v>
      </c>
      <c r="I136" s="37">
        <f t="shared" si="8"/>
        <v>4906</v>
      </c>
    </row>
    <row r="137" spans="1:11" s="2" customFormat="1" x14ac:dyDescent="0.25">
      <c r="A137" s="21" t="s">
        <v>175</v>
      </c>
      <c r="B137" s="21" t="s">
        <v>44</v>
      </c>
      <c r="C137" s="21" t="s">
        <v>14</v>
      </c>
      <c r="D137" s="21" t="s">
        <v>172</v>
      </c>
      <c r="E137" s="17"/>
      <c r="F137" s="22">
        <f>F138</f>
        <v>3054</v>
      </c>
      <c r="G137" s="20"/>
      <c r="H137" s="37">
        <f t="shared" si="8"/>
        <v>4906</v>
      </c>
      <c r="I137" s="37">
        <f t="shared" si="8"/>
        <v>4906</v>
      </c>
    </row>
    <row r="138" spans="1:11" s="2" customFormat="1" ht="31.5" x14ac:dyDescent="0.25">
      <c r="A138" s="21" t="s">
        <v>188</v>
      </c>
      <c r="B138" s="21" t="s">
        <v>44</v>
      </c>
      <c r="C138" s="21" t="s">
        <v>14</v>
      </c>
      <c r="D138" s="21" t="s">
        <v>172</v>
      </c>
      <c r="E138" s="17">
        <v>200</v>
      </c>
      <c r="F138" s="22">
        <f>F139</f>
        <v>3054</v>
      </c>
      <c r="G138" s="20"/>
      <c r="H138" s="37">
        <f t="shared" si="8"/>
        <v>4906</v>
      </c>
      <c r="I138" s="37">
        <f t="shared" si="8"/>
        <v>4906</v>
      </c>
    </row>
    <row r="139" spans="1:11" s="2" customFormat="1" ht="30.75" customHeight="1" x14ac:dyDescent="0.25">
      <c r="A139" s="21" t="s">
        <v>64</v>
      </c>
      <c r="B139" s="21" t="s">
        <v>44</v>
      </c>
      <c r="C139" s="21" t="s">
        <v>14</v>
      </c>
      <c r="D139" s="21" t="s">
        <v>172</v>
      </c>
      <c r="E139" s="17">
        <v>240</v>
      </c>
      <c r="F139" s="22">
        <f>2254+800</f>
        <v>3054</v>
      </c>
      <c r="G139" s="20"/>
      <c r="H139" s="37">
        <f>4706+200</f>
        <v>4906</v>
      </c>
      <c r="I139" s="37">
        <f>4706+200</f>
        <v>4906</v>
      </c>
    </row>
    <row r="140" spans="1:11" s="2" customFormat="1" ht="31.5" hidden="1" x14ac:dyDescent="0.25">
      <c r="A140" s="21" t="s">
        <v>99</v>
      </c>
      <c r="B140" s="21" t="s">
        <v>44</v>
      </c>
      <c r="C140" s="21" t="s">
        <v>14</v>
      </c>
      <c r="D140" s="21" t="s">
        <v>127</v>
      </c>
      <c r="E140" s="17"/>
      <c r="F140" s="22">
        <f>F141</f>
        <v>0</v>
      </c>
      <c r="G140" s="20"/>
      <c r="H140" s="37">
        <f>H141</f>
        <v>0</v>
      </c>
      <c r="I140" s="37">
        <f>I141</f>
        <v>0</v>
      </c>
    </row>
    <row r="141" spans="1:11" s="2" customFormat="1" hidden="1" x14ac:dyDescent="0.25">
      <c r="A141" s="21" t="s">
        <v>63</v>
      </c>
      <c r="B141" s="21" t="s">
        <v>44</v>
      </c>
      <c r="C141" s="21" t="s">
        <v>14</v>
      </c>
      <c r="D141" s="21" t="s">
        <v>127</v>
      </c>
      <c r="E141" s="17">
        <v>200</v>
      </c>
      <c r="F141" s="22">
        <f>F142</f>
        <v>0</v>
      </c>
      <c r="G141" s="20"/>
      <c r="H141" s="37">
        <f>H142</f>
        <v>0</v>
      </c>
      <c r="I141" s="37">
        <f>I142</f>
        <v>0</v>
      </c>
    </row>
    <row r="142" spans="1:11" s="2" customFormat="1" ht="31.5" hidden="1" x14ac:dyDescent="0.25">
      <c r="A142" s="21" t="s">
        <v>64</v>
      </c>
      <c r="B142" s="21" t="s">
        <v>44</v>
      </c>
      <c r="C142" s="21" t="s">
        <v>14</v>
      </c>
      <c r="D142" s="21" t="s">
        <v>127</v>
      </c>
      <c r="E142" s="17">
        <v>240</v>
      </c>
      <c r="F142" s="22">
        <v>0</v>
      </c>
      <c r="G142" s="20"/>
      <c r="H142" s="37">
        <v>0</v>
      </c>
      <c r="I142" s="37">
        <v>0</v>
      </c>
    </row>
    <row r="143" spans="1:11" s="2" customFormat="1" ht="31.5" x14ac:dyDescent="0.25">
      <c r="A143" s="21" t="s">
        <v>202</v>
      </c>
      <c r="B143" s="21" t="s">
        <v>44</v>
      </c>
      <c r="C143" s="21" t="s">
        <v>14</v>
      </c>
      <c r="D143" s="21" t="s">
        <v>126</v>
      </c>
      <c r="E143" s="17"/>
      <c r="F143" s="22">
        <f>F144</f>
        <v>16643</v>
      </c>
      <c r="G143" s="20"/>
      <c r="H143" s="37">
        <f t="shared" ref="H143:I146" si="9">H144</f>
        <v>7514</v>
      </c>
      <c r="I143" s="37">
        <f t="shared" si="9"/>
        <v>7514</v>
      </c>
    </row>
    <row r="144" spans="1:11" s="2" customFormat="1" ht="68.25" customHeight="1" x14ac:dyDescent="0.25">
      <c r="A144" s="21" t="s">
        <v>203</v>
      </c>
      <c r="B144" s="21" t="s">
        <v>44</v>
      </c>
      <c r="C144" s="21" t="s">
        <v>14</v>
      </c>
      <c r="D144" s="21" t="s">
        <v>174</v>
      </c>
      <c r="E144" s="17"/>
      <c r="F144" s="22">
        <f>F145</f>
        <v>16643</v>
      </c>
      <c r="G144" s="20"/>
      <c r="H144" s="37">
        <f t="shared" si="9"/>
        <v>7514</v>
      </c>
      <c r="I144" s="37">
        <f t="shared" si="9"/>
        <v>7514</v>
      </c>
    </row>
    <row r="145" spans="1:9" s="2" customFormat="1" x14ac:dyDescent="0.25">
      <c r="A145" s="21" t="s">
        <v>204</v>
      </c>
      <c r="B145" s="21" t="s">
        <v>44</v>
      </c>
      <c r="C145" s="21" t="s">
        <v>14</v>
      </c>
      <c r="D145" s="21" t="s">
        <v>183</v>
      </c>
      <c r="E145" s="17"/>
      <c r="F145" s="22">
        <f>F146</f>
        <v>16643</v>
      </c>
      <c r="G145" s="20"/>
      <c r="H145" s="37">
        <f t="shared" si="9"/>
        <v>7514</v>
      </c>
      <c r="I145" s="37">
        <f t="shared" si="9"/>
        <v>7514</v>
      </c>
    </row>
    <row r="146" spans="1:9" s="2" customFormat="1" ht="31.5" x14ac:dyDescent="0.25">
      <c r="A146" s="21" t="s">
        <v>188</v>
      </c>
      <c r="B146" s="21" t="s">
        <v>44</v>
      </c>
      <c r="C146" s="21" t="s">
        <v>14</v>
      </c>
      <c r="D146" s="21" t="s">
        <v>183</v>
      </c>
      <c r="E146" s="17">
        <v>200</v>
      </c>
      <c r="F146" s="22">
        <f>F147</f>
        <v>16643</v>
      </c>
      <c r="G146" s="20"/>
      <c r="H146" s="37">
        <f t="shared" si="9"/>
        <v>7514</v>
      </c>
      <c r="I146" s="37">
        <f t="shared" si="9"/>
        <v>7514</v>
      </c>
    </row>
    <row r="147" spans="1:9" s="2" customFormat="1" ht="36" customHeight="1" x14ac:dyDescent="0.25">
      <c r="A147" s="21" t="s">
        <v>64</v>
      </c>
      <c r="B147" s="21" t="s">
        <v>44</v>
      </c>
      <c r="C147" s="21" t="s">
        <v>14</v>
      </c>
      <c r="D147" s="21" t="s">
        <v>183</v>
      </c>
      <c r="E147" s="17">
        <v>240</v>
      </c>
      <c r="F147" s="22">
        <v>16643</v>
      </c>
      <c r="G147" s="20"/>
      <c r="H147" s="37">
        <v>7514</v>
      </c>
      <c r="I147" s="37">
        <v>7514</v>
      </c>
    </row>
    <row r="148" spans="1:9" s="2" customFormat="1" ht="38.25" customHeight="1" x14ac:dyDescent="0.25">
      <c r="A148" s="21" t="s">
        <v>267</v>
      </c>
      <c r="B148" s="21" t="s">
        <v>44</v>
      </c>
      <c r="C148" s="21" t="s">
        <v>14</v>
      </c>
      <c r="D148" s="21" t="s">
        <v>268</v>
      </c>
      <c r="E148" s="17"/>
      <c r="F148" s="22">
        <f>F149</f>
        <v>4306</v>
      </c>
      <c r="G148" s="20"/>
      <c r="H148" s="37"/>
      <c r="I148" s="37"/>
    </row>
    <row r="149" spans="1:9" s="2" customFormat="1" ht="33.75" customHeight="1" x14ac:dyDescent="0.25">
      <c r="A149" s="21" t="s">
        <v>269</v>
      </c>
      <c r="B149" s="21" t="s">
        <v>44</v>
      </c>
      <c r="C149" s="21" t="s">
        <v>14</v>
      </c>
      <c r="D149" s="21" t="s">
        <v>270</v>
      </c>
      <c r="E149" s="17"/>
      <c r="F149" s="22">
        <f>F150+F153</f>
        <v>4306</v>
      </c>
      <c r="G149" s="20"/>
      <c r="H149" s="37"/>
      <c r="I149" s="37"/>
    </row>
    <row r="150" spans="1:9" s="2" customFormat="1" ht="70.5" customHeight="1" x14ac:dyDescent="0.25">
      <c r="A150" s="21" t="s">
        <v>271</v>
      </c>
      <c r="B150" s="21" t="s">
        <v>44</v>
      </c>
      <c r="C150" s="21" t="s">
        <v>14</v>
      </c>
      <c r="D150" s="21" t="s">
        <v>272</v>
      </c>
      <c r="E150" s="17"/>
      <c r="F150" s="22">
        <f>F151</f>
        <v>3251</v>
      </c>
      <c r="G150" s="20"/>
      <c r="H150" s="37"/>
      <c r="I150" s="37"/>
    </row>
    <row r="151" spans="1:9" s="2" customFormat="1" ht="36" customHeight="1" x14ac:dyDescent="0.25">
      <c r="A151" s="21" t="s">
        <v>188</v>
      </c>
      <c r="B151" s="21" t="s">
        <v>44</v>
      </c>
      <c r="C151" s="21" t="s">
        <v>14</v>
      </c>
      <c r="D151" s="21" t="s">
        <v>272</v>
      </c>
      <c r="E151" s="17">
        <v>200</v>
      </c>
      <c r="F151" s="22">
        <f>F152</f>
        <v>3251</v>
      </c>
      <c r="G151" s="20"/>
      <c r="H151" s="37"/>
      <c r="I151" s="37"/>
    </row>
    <row r="152" spans="1:9" s="2" customFormat="1" ht="36" customHeight="1" x14ac:dyDescent="0.25">
      <c r="A152" s="21" t="s">
        <v>64</v>
      </c>
      <c r="B152" s="21" t="s">
        <v>44</v>
      </c>
      <c r="C152" s="21" t="s">
        <v>14</v>
      </c>
      <c r="D152" s="21" t="s">
        <v>272</v>
      </c>
      <c r="E152" s="17">
        <v>240</v>
      </c>
      <c r="F152" s="22">
        <f>3400-149</f>
        <v>3251</v>
      </c>
      <c r="G152" s="20"/>
      <c r="H152" s="37"/>
      <c r="I152" s="37"/>
    </row>
    <row r="153" spans="1:9" s="2" customFormat="1" ht="36" customHeight="1" x14ac:dyDescent="0.25">
      <c r="A153" s="21" t="s">
        <v>273</v>
      </c>
      <c r="B153" s="21" t="s">
        <v>44</v>
      </c>
      <c r="C153" s="21" t="s">
        <v>14</v>
      </c>
      <c r="D153" s="21" t="s">
        <v>274</v>
      </c>
      <c r="E153" s="17"/>
      <c r="F153" s="22">
        <f>F154</f>
        <v>1055</v>
      </c>
      <c r="G153" s="20"/>
      <c r="H153" s="37"/>
      <c r="I153" s="37"/>
    </row>
    <row r="154" spans="1:9" s="2" customFormat="1" ht="36" customHeight="1" x14ac:dyDescent="0.25">
      <c r="A154" s="21" t="s">
        <v>188</v>
      </c>
      <c r="B154" s="21" t="s">
        <v>44</v>
      </c>
      <c r="C154" s="21" t="s">
        <v>14</v>
      </c>
      <c r="D154" s="21" t="s">
        <v>274</v>
      </c>
      <c r="E154" s="17">
        <v>200</v>
      </c>
      <c r="F154" s="22">
        <f>F155</f>
        <v>1055</v>
      </c>
      <c r="G154" s="20"/>
      <c r="H154" s="37"/>
      <c r="I154" s="37"/>
    </row>
    <row r="155" spans="1:9" s="2" customFormat="1" ht="36" customHeight="1" x14ac:dyDescent="0.25">
      <c r="A155" s="21" t="s">
        <v>64</v>
      </c>
      <c r="B155" s="21" t="s">
        <v>44</v>
      </c>
      <c r="C155" s="21" t="s">
        <v>14</v>
      </c>
      <c r="D155" s="21" t="s">
        <v>274</v>
      </c>
      <c r="E155" s="17">
        <v>240</v>
      </c>
      <c r="F155" s="22">
        <f>1103-48</f>
        <v>1055</v>
      </c>
      <c r="G155" s="20"/>
      <c r="H155" s="37"/>
      <c r="I155" s="37"/>
    </row>
    <row r="156" spans="1:9" s="2" customFormat="1" ht="36" customHeight="1" x14ac:dyDescent="0.25">
      <c r="A156" s="21" t="s">
        <v>191</v>
      </c>
      <c r="B156" s="21" t="s">
        <v>44</v>
      </c>
      <c r="C156" s="21" t="s">
        <v>14</v>
      </c>
      <c r="D156" s="21" t="s">
        <v>176</v>
      </c>
      <c r="E156" s="17"/>
      <c r="F156" s="22">
        <f>F161</f>
        <v>9093</v>
      </c>
      <c r="G156" s="20" t="s">
        <v>165</v>
      </c>
      <c r="H156" s="37"/>
      <c r="I156" s="37"/>
    </row>
    <row r="157" spans="1:9" s="2" customFormat="1" ht="36" customHeight="1" x14ac:dyDescent="0.25">
      <c r="A157" s="21" t="s">
        <v>161</v>
      </c>
      <c r="B157" s="21" t="s">
        <v>44</v>
      </c>
      <c r="C157" s="21" t="s">
        <v>14</v>
      </c>
      <c r="D157" s="21" t="s">
        <v>177</v>
      </c>
      <c r="E157" s="17"/>
      <c r="F157" s="22">
        <f>F158</f>
        <v>9093</v>
      </c>
      <c r="G157" s="20"/>
      <c r="H157" s="37"/>
      <c r="I157" s="37"/>
    </row>
    <row r="158" spans="1:9" s="2" customFormat="1" ht="36" customHeight="1" x14ac:dyDescent="0.25">
      <c r="A158" s="21" t="s">
        <v>163</v>
      </c>
      <c r="B158" s="21" t="s">
        <v>44</v>
      </c>
      <c r="C158" s="21" t="s">
        <v>14</v>
      </c>
      <c r="D158" s="21" t="s">
        <v>178</v>
      </c>
      <c r="E158" s="17"/>
      <c r="F158" s="22">
        <f>F159</f>
        <v>9093</v>
      </c>
      <c r="G158" s="20"/>
      <c r="H158" s="37"/>
      <c r="I158" s="37"/>
    </row>
    <row r="159" spans="1:9" s="2" customFormat="1" ht="36" customHeight="1" x14ac:dyDescent="0.25">
      <c r="A159" s="21" t="s">
        <v>164</v>
      </c>
      <c r="B159" s="21" t="s">
        <v>44</v>
      </c>
      <c r="C159" s="21" t="s">
        <v>14</v>
      </c>
      <c r="D159" s="21" t="s">
        <v>179</v>
      </c>
      <c r="E159" s="17"/>
      <c r="F159" s="22">
        <f>F160</f>
        <v>9093</v>
      </c>
      <c r="G159" s="20"/>
      <c r="H159" s="37"/>
      <c r="I159" s="37"/>
    </row>
    <row r="160" spans="1:9" s="2" customFormat="1" ht="36" customHeight="1" x14ac:dyDescent="0.25">
      <c r="A160" s="21" t="s">
        <v>188</v>
      </c>
      <c r="B160" s="21" t="s">
        <v>44</v>
      </c>
      <c r="C160" s="21" t="s">
        <v>14</v>
      </c>
      <c r="D160" s="21" t="s">
        <v>179</v>
      </c>
      <c r="E160" s="17">
        <v>200</v>
      </c>
      <c r="F160" s="22">
        <f>F161</f>
        <v>9093</v>
      </c>
      <c r="G160" s="20"/>
      <c r="H160" s="37"/>
      <c r="I160" s="37"/>
    </row>
    <row r="161" spans="1:9" s="2" customFormat="1" ht="36" customHeight="1" x14ac:dyDescent="0.25">
      <c r="A161" s="21" t="s">
        <v>64</v>
      </c>
      <c r="B161" s="21" t="s">
        <v>44</v>
      </c>
      <c r="C161" s="21" t="s">
        <v>14</v>
      </c>
      <c r="D161" s="21" t="s">
        <v>179</v>
      </c>
      <c r="E161" s="17">
        <v>240</v>
      </c>
      <c r="F161" s="22">
        <f>7000+2500+1500-1724-183</f>
        <v>9093</v>
      </c>
      <c r="G161" s="20"/>
      <c r="H161" s="37"/>
      <c r="I161" s="37"/>
    </row>
    <row r="162" spans="1:9" s="2" customFormat="1" ht="33" customHeight="1" x14ac:dyDescent="0.25">
      <c r="A162" s="21" t="s">
        <v>228</v>
      </c>
      <c r="B162" s="21" t="s">
        <v>44</v>
      </c>
      <c r="C162" s="21" t="s">
        <v>14</v>
      </c>
      <c r="D162" s="21" t="s">
        <v>205</v>
      </c>
      <c r="E162" s="17"/>
      <c r="F162" s="22">
        <f>F163</f>
        <v>205</v>
      </c>
      <c r="G162" s="20"/>
      <c r="H162" s="22">
        <f>H163</f>
        <v>5324</v>
      </c>
      <c r="I162" s="22" t="e">
        <f>I163</f>
        <v>#REF!</v>
      </c>
    </row>
    <row r="163" spans="1:9" s="2" customFormat="1" ht="18" customHeight="1" x14ac:dyDescent="0.25">
      <c r="A163" s="21" t="s">
        <v>231</v>
      </c>
      <c r="B163" s="21" t="s">
        <v>44</v>
      </c>
      <c r="C163" s="21" t="s">
        <v>14</v>
      </c>
      <c r="D163" s="21" t="s">
        <v>206</v>
      </c>
      <c r="E163" s="17"/>
      <c r="F163" s="22">
        <f>F164</f>
        <v>205</v>
      </c>
      <c r="G163" s="20"/>
      <c r="H163" s="22">
        <v>5324</v>
      </c>
      <c r="I163" s="22" t="e">
        <f>I164+#REF!</f>
        <v>#REF!</v>
      </c>
    </row>
    <row r="164" spans="1:9" s="2" customFormat="1" ht="90.75" customHeight="1" x14ac:dyDescent="0.25">
      <c r="A164" s="17" t="s">
        <v>232</v>
      </c>
      <c r="B164" s="21" t="s">
        <v>44</v>
      </c>
      <c r="C164" s="21" t="s">
        <v>14</v>
      </c>
      <c r="D164" s="21" t="s">
        <v>207</v>
      </c>
      <c r="E164" s="17"/>
      <c r="F164" s="22">
        <f>F165</f>
        <v>205</v>
      </c>
      <c r="G164" s="20"/>
      <c r="H164" s="22">
        <f>H165</f>
        <v>0</v>
      </c>
      <c r="I164" s="22">
        <f>I165</f>
        <v>0</v>
      </c>
    </row>
    <row r="165" spans="1:9" s="2" customFormat="1" ht="36" customHeight="1" x14ac:dyDescent="0.25">
      <c r="A165" s="21" t="s">
        <v>188</v>
      </c>
      <c r="B165" s="21" t="s">
        <v>44</v>
      </c>
      <c r="C165" s="21" t="s">
        <v>14</v>
      </c>
      <c r="D165" s="21" t="s">
        <v>207</v>
      </c>
      <c r="E165" s="17">
        <v>200</v>
      </c>
      <c r="F165" s="22">
        <f>F166</f>
        <v>205</v>
      </c>
      <c r="G165" s="20"/>
      <c r="H165" s="22">
        <f>H166</f>
        <v>0</v>
      </c>
      <c r="I165" s="22">
        <f>I166</f>
        <v>0</v>
      </c>
    </row>
    <row r="166" spans="1:9" s="2" customFormat="1" ht="35.25" customHeight="1" x14ac:dyDescent="0.25">
      <c r="A166" s="21" t="s">
        <v>64</v>
      </c>
      <c r="B166" s="21" t="s">
        <v>44</v>
      </c>
      <c r="C166" s="21" t="s">
        <v>14</v>
      </c>
      <c r="D166" s="21" t="s">
        <v>207</v>
      </c>
      <c r="E166" s="17">
        <v>240</v>
      </c>
      <c r="F166" s="22">
        <v>205</v>
      </c>
      <c r="G166" s="20"/>
      <c r="H166" s="22">
        <v>0</v>
      </c>
      <c r="I166" s="22">
        <v>0</v>
      </c>
    </row>
    <row r="167" spans="1:9" s="2" customFormat="1" ht="21" customHeight="1" x14ac:dyDescent="0.25">
      <c r="A167" s="16" t="s">
        <v>0</v>
      </c>
      <c r="B167" s="16" t="s">
        <v>1</v>
      </c>
      <c r="C167" s="16"/>
      <c r="D167" s="21"/>
      <c r="E167" s="18"/>
      <c r="F167" s="19">
        <f>F168</f>
        <v>295</v>
      </c>
      <c r="G167" s="20"/>
      <c r="H167" s="19">
        <f>H168</f>
        <v>180</v>
      </c>
      <c r="I167" s="19">
        <f>I168</f>
        <v>250</v>
      </c>
    </row>
    <row r="168" spans="1:9" s="2" customFormat="1" ht="20.25" customHeight="1" x14ac:dyDescent="0.25">
      <c r="A168" s="16" t="s">
        <v>3</v>
      </c>
      <c r="B168" s="16" t="s">
        <v>1</v>
      </c>
      <c r="C168" s="16" t="s">
        <v>1</v>
      </c>
      <c r="D168" s="16"/>
      <c r="E168" s="18"/>
      <c r="F168" s="19">
        <f>F174+F179</f>
        <v>295</v>
      </c>
      <c r="G168" s="20"/>
      <c r="H168" s="19">
        <f>H174</f>
        <v>180</v>
      </c>
      <c r="I168" s="19">
        <f>I174</f>
        <v>250</v>
      </c>
    </row>
    <row r="169" spans="1:9" s="2" customFormat="1" ht="31.5" x14ac:dyDescent="0.25">
      <c r="A169" s="21" t="s">
        <v>85</v>
      </c>
      <c r="B169" s="21" t="s">
        <v>1</v>
      </c>
      <c r="C169" s="21" t="s">
        <v>1</v>
      </c>
      <c r="D169" s="21" t="s">
        <v>108</v>
      </c>
      <c r="E169" s="17"/>
      <c r="F169" s="22">
        <f>F170</f>
        <v>250</v>
      </c>
      <c r="G169" s="20"/>
      <c r="H169" s="22">
        <f>H170</f>
        <v>180</v>
      </c>
      <c r="I169" s="22">
        <f>I170</f>
        <v>250</v>
      </c>
    </row>
    <row r="170" spans="1:9" s="2" customFormat="1" ht="21.75" customHeight="1" x14ac:dyDescent="0.25">
      <c r="A170" s="21" t="s">
        <v>86</v>
      </c>
      <c r="B170" s="21" t="s">
        <v>1</v>
      </c>
      <c r="C170" s="21" t="s">
        <v>1</v>
      </c>
      <c r="D170" s="21" t="s">
        <v>184</v>
      </c>
      <c r="E170" s="17"/>
      <c r="F170" s="22">
        <f>F173</f>
        <v>250</v>
      </c>
      <c r="G170" s="20"/>
      <c r="H170" s="22">
        <f>H173</f>
        <v>180</v>
      </c>
      <c r="I170" s="22">
        <f>I173</f>
        <v>250</v>
      </c>
    </row>
    <row r="171" spans="1:9" s="2" customFormat="1" ht="35.25" customHeight="1" x14ac:dyDescent="0.25">
      <c r="A171" s="21" t="s">
        <v>146</v>
      </c>
      <c r="B171" s="21" t="s">
        <v>1</v>
      </c>
      <c r="C171" s="21" t="s">
        <v>1</v>
      </c>
      <c r="D171" s="21" t="s">
        <v>185</v>
      </c>
      <c r="E171" s="17"/>
      <c r="F171" s="22">
        <f>F172</f>
        <v>250</v>
      </c>
      <c r="G171" s="20"/>
      <c r="H171" s="22">
        <f t="shared" ref="H171:I173" si="10">H172</f>
        <v>180</v>
      </c>
      <c r="I171" s="22">
        <f t="shared" si="10"/>
        <v>250</v>
      </c>
    </row>
    <row r="172" spans="1:9" s="2" customFormat="1" x14ac:dyDescent="0.25">
      <c r="A172" s="21" t="s">
        <v>167</v>
      </c>
      <c r="B172" s="21" t="s">
        <v>1</v>
      </c>
      <c r="C172" s="21" t="s">
        <v>1</v>
      </c>
      <c r="D172" s="21" t="s">
        <v>186</v>
      </c>
      <c r="E172" s="17"/>
      <c r="F172" s="22">
        <f>F173</f>
        <v>250</v>
      </c>
      <c r="G172" s="20"/>
      <c r="H172" s="22">
        <f t="shared" si="10"/>
        <v>180</v>
      </c>
      <c r="I172" s="22">
        <f t="shared" si="10"/>
        <v>250</v>
      </c>
    </row>
    <row r="173" spans="1:9" s="2" customFormat="1" ht="31.5" x14ac:dyDescent="0.25">
      <c r="A173" s="21" t="s">
        <v>188</v>
      </c>
      <c r="B173" s="21" t="s">
        <v>1</v>
      </c>
      <c r="C173" s="21" t="s">
        <v>1</v>
      </c>
      <c r="D173" s="21" t="s">
        <v>186</v>
      </c>
      <c r="E173" s="17">
        <v>200</v>
      </c>
      <c r="F173" s="22">
        <f>F174</f>
        <v>250</v>
      </c>
      <c r="G173" s="20"/>
      <c r="H173" s="22">
        <f t="shared" si="10"/>
        <v>180</v>
      </c>
      <c r="I173" s="22">
        <f t="shared" si="10"/>
        <v>250</v>
      </c>
    </row>
    <row r="174" spans="1:9" s="2" customFormat="1" ht="33.75" customHeight="1" x14ac:dyDescent="0.25">
      <c r="A174" s="21" t="s">
        <v>64</v>
      </c>
      <c r="B174" s="21" t="s">
        <v>1</v>
      </c>
      <c r="C174" s="21" t="s">
        <v>1</v>
      </c>
      <c r="D174" s="21" t="s">
        <v>186</v>
      </c>
      <c r="E174" s="21" t="s">
        <v>65</v>
      </c>
      <c r="F174" s="22">
        <v>250</v>
      </c>
      <c r="G174" s="20"/>
      <c r="H174" s="22">
        <v>180</v>
      </c>
      <c r="I174" s="22">
        <v>250</v>
      </c>
    </row>
    <row r="175" spans="1:9" s="2" customFormat="1" ht="51" customHeight="1" x14ac:dyDescent="0.25">
      <c r="A175" s="21" t="s">
        <v>248</v>
      </c>
      <c r="B175" s="21" t="s">
        <v>1</v>
      </c>
      <c r="C175" s="21" t="s">
        <v>1</v>
      </c>
      <c r="D175" s="21" t="s">
        <v>215</v>
      </c>
      <c r="E175" s="21"/>
      <c r="F175" s="22">
        <f>F176</f>
        <v>45</v>
      </c>
      <c r="G175" s="20"/>
      <c r="H175" s="22"/>
      <c r="I175" s="22"/>
    </row>
    <row r="176" spans="1:9" s="2" customFormat="1" ht="33.75" customHeight="1" x14ac:dyDescent="0.25">
      <c r="A176" s="21" t="s">
        <v>243</v>
      </c>
      <c r="B176" s="21" t="s">
        <v>1</v>
      </c>
      <c r="C176" s="21" t="s">
        <v>1</v>
      </c>
      <c r="D176" s="21" t="s">
        <v>229</v>
      </c>
      <c r="E176" s="21"/>
      <c r="F176" s="22">
        <f>F177</f>
        <v>45</v>
      </c>
      <c r="G176" s="20"/>
      <c r="H176" s="22"/>
      <c r="I176" s="22"/>
    </row>
    <row r="177" spans="1:9" s="2" customFormat="1" ht="33.75" customHeight="1" x14ac:dyDescent="0.25">
      <c r="A177" s="21" t="s">
        <v>246</v>
      </c>
      <c r="B177" s="21" t="s">
        <v>1</v>
      </c>
      <c r="C177" s="21" t="s">
        <v>1</v>
      </c>
      <c r="D177" s="21" t="s">
        <v>230</v>
      </c>
      <c r="E177" s="21"/>
      <c r="F177" s="22">
        <f>F178</f>
        <v>45</v>
      </c>
      <c r="G177" s="20"/>
      <c r="H177" s="22"/>
      <c r="I177" s="22"/>
    </row>
    <row r="178" spans="1:9" s="2" customFormat="1" ht="37.5" customHeight="1" x14ac:dyDescent="0.25">
      <c r="A178" s="21" t="s">
        <v>188</v>
      </c>
      <c r="B178" s="21" t="s">
        <v>1</v>
      </c>
      <c r="C178" s="21" t="s">
        <v>1</v>
      </c>
      <c r="D178" s="21" t="s">
        <v>230</v>
      </c>
      <c r="E178" s="17">
        <v>200</v>
      </c>
      <c r="F178" s="22">
        <f>F179</f>
        <v>45</v>
      </c>
      <c r="G178" s="20"/>
      <c r="H178" s="22"/>
      <c r="I178" s="22"/>
    </row>
    <row r="179" spans="1:9" s="2" customFormat="1" ht="39" customHeight="1" x14ac:dyDescent="0.25">
      <c r="A179" s="21" t="s">
        <v>64</v>
      </c>
      <c r="B179" s="21" t="s">
        <v>1</v>
      </c>
      <c r="C179" s="21" t="s">
        <v>1</v>
      </c>
      <c r="D179" s="21" t="s">
        <v>230</v>
      </c>
      <c r="E179" s="21" t="s">
        <v>65</v>
      </c>
      <c r="F179" s="22">
        <v>45</v>
      </c>
      <c r="G179" s="20"/>
      <c r="H179" s="22"/>
      <c r="I179" s="22"/>
    </row>
    <row r="180" spans="1:9" s="2" customFormat="1" x14ac:dyDescent="0.25">
      <c r="A180" s="16" t="s">
        <v>249</v>
      </c>
      <c r="B180" s="16" t="s">
        <v>7</v>
      </c>
      <c r="C180" s="16"/>
      <c r="D180" s="21"/>
      <c r="E180" s="18"/>
      <c r="F180" s="19">
        <f>F181</f>
        <v>23469</v>
      </c>
      <c r="G180" s="20"/>
      <c r="H180" s="19" t="e">
        <f>H181</f>
        <v>#REF!</v>
      </c>
      <c r="I180" s="19" t="e">
        <f>I181</f>
        <v>#REF!</v>
      </c>
    </row>
    <row r="181" spans="1:9" s="2" customFormat="1" ht="19.5" customHeight="1" x14ac:dyDescent="0.25">
      <c r="A181" s="16" t="s">
        <v>8</v>
      </c>
      <c r="B181" s="16" t="s">
        <v>7</v>
      </c>
      <c r="C181" s="16" t="s">
        <v>9</v>
      </c>
      <c r="D181" s="21"/>
      <c r="E181" s="18"/>
      <c r="F181" s="19">
        <f>F182+F213+F218</f>
        <v>23469</v>
      </c>
      <c r="G181" s="20"/>
      <c r="H181" s="19" t="e">
        <f>H182</f>
        <v>#REF!</v>
      </c>
      <c r="I181" s="19" t="e">
        <f>I182</f>
        <v>#REF!</v>
      </c>
    </row>
    <row r="182" spans="1:9" s="2" customFormat="1" ht="31.5" x14ac:dyDescent="0.25">
      <c r="A182" s="21" t="s">
        <v>87</v>
      </c>
      <c r="B182" s="21" t="s">
        <v>7</v>
      </c>
      <c r="C182" s="21" t="s">
        <v>9</v>
      </c>
      <c r="D182" s="21" t="s">
        <v>105</v>
      </c>
      <c r="E182" s="17"/>
      <c r="F182" s="22">
        <f>F183+F200+F210</f>
        <v>23392</v>
      </c>
      <c r="G182" s="20"/>
      <c r="H182" s="22" t="e">
        <f>H183+H200</f>
        <v>#REF!</v>
      </c>
      <c r="I182" s="22" t="e">
        <f>I183+I200</f>
        <v>#REF!</v>
      </c>
    </row>
    <row r="183" spans="1:9" s="2" customFormat="1" ht="31.5" x14ac:dyDescent="0.25">
      <c r="A183" s="21" t="s">
        <v>88</v>
      </c>
      <c r="B183" s="21" t="s">
        <v>7</v>
      </c>
      <c r="C183" s="21" t="s">
        <v>9</v>
      </c>
      <c r="D183" s="21" t="s">
        <v>106</v>
      </c>
      <c r="E183" s="17"/>
      <c r="F183" s="22">
        <f>F184+F188+F192+F196</f>
        <v>1648</v>
      </c>
      <c r="G183" s="20"/>
      <c r="H183" s="22" t="e">
        <f>H184+H188</f>
        <v>#REF!</v>
      </c>
      <c r="I183" s="22" t="e">
        <f>I184+I188</f>
        <v>#REF!</v>
      </c>
    </row>
    <row r="184" spans="1:9" s="2" customFormat="1" ht="31.5" x14ac:dyDescent="0.25">
      <c r="A184" s="21" t="s">
        <v>143</v>
      </c>
      <c r="B184" s="21" t="s">
        <v>7</v>
      </c>
      <c r="C184" s="21" t="s">
        <v>9</v>
      </c>
      <c r="D184" s="21" t="s">
        <v>140</v>
      </c>
      <c r="E184" s="17"/>
      <c r="F184" s="22">
        <f>F185</f>
        <v>825</v>
      </c>
      <c r="G184" s="20"/>
      <c r="H184" s="22">
        <f t="shared" ref="H184:I186" si="11">H185</f>
        <v>350</v>
      </c>
      <c r="I184" s="22">
        <f t="shared" si="11"/>
        <v>650</v>
      </c>
    </row>
    <row r="185" spans="1:9" s="2" customFormat="1" x14ac:dyDescent="0.25">
      <c r="A185" s="21" t="s">
        <v>141</v>
      </c>
      <c r="B185" s="21" t="s">
        <v>7</v>
      </c>
      <c r="C185" s="21" t="s">
        <v>9</v>
      </c>
      <c r="D185" s="21" t="s">
        <v>134</v>
      </c>
      <c r="E185" s="17"/>
      <c r="F185" s="22">
        <f>F186</f>
        <v>825</v>
      </c>
      <c r="G185" s="20"/>
      <c r="H185" s="22">
        <f t="shared" si="11"/>
        <v>350</v>
      </c>
      <c r="I185" s="22">
        <f t="shared" si="11"/>
        <v>650</v>
      </c>
    </row>
    <row r="186" spans="1:9" s="2" customFormat="1" ht="31.5" x14ac:dyDescent="0.25">
      <c r="A186" s="21" t="s">
        <v>188</v>
      </c>
      <c r="B186" s="21" t="s">
        <v>7</v>
      </c>
      <c r="C186" s="21" t="s">
        <v>9</v>
      </c>
      <c r="D186" s="21" t="s">
        <v>134</v>
      </c>
      <c r="E186" s="17">
        <v>200</v>
      </c>
      <c r="F186" s="22">
        <f>F187</f>
        <v>825</v>
      </c>
      <c r="G186" s="20"/>
      <c r="H186" s="22">
        <f t="shared" si="11"/>
        <v>350</v>
      </c>
      <c r="I186" s="22">
        <f t="shared" si="11"/>
        <v>650</v>
      </c>
    </row>
    <row r="187" spans="1:9" s="2" customFormat="1" ht="35.25" customHeight="1" x14ac:dyDescent="0.25">
      <c r="A187" s="21" t="s">
        <v>64</v>
      </c>
      <c r="B187" s="21" t="s">
        <v>7</v>
      </c>
      <c r="C187" s="21" t="s">
        <v>9</v>
      </c>
      <c r="D187" s="21" t="s">
        <v>134</v>
      </c>
      <c r="E187" s="17">
        <v>240</v>
      </c>
      <c r="F187" s="22">
        <f>650+175</f>
        <v>825</v>
      </c>
      <c r="G187" s="20"/>
      <c r="H187" s="22">
        <v>350</v>
      </c>
      <c r="I187" s="22">
        <v>650</v>
      </c>
    </row>
    <row r="188" spans="1:9" s="2" customFormat="1" ht="35.25" customHeight="1" x14ac:dyDescent="0.25">
      <c r="A188" s="21" t="s">
        <v>226</v>
      </c>
      <c r="B188" s="21" t="s">
        <v>7</v>
      </c>
      <c r="C188" s="21" t="s">
        <v>9</v>
      </c>
      <c r="D188" s="21" t="s">
        <v>192</v>
      </c>
      <c r="E188" s="17"/>
      <c r="F188" s="22">
        <f>F189</f>
        <v>250</v>
      </c>
      <c r="G188" s="20"/>
      <c r="H188" s="22" t="e">
        <f>H189+#REF!</f>
        <v>#REF!</v>
      </c>
      <c r="I188" s="22" t="e">
        <f>I189+#REF!</f>
        <v>#REF!</v>
      </c>
    </row>
    <row r="189" spans="1:9" s="2" customFormat="1" ht="18.75" customHeight="1" x14ac:dyDescent="0.25">
      <c r="A189" s="21" t="s">
        <v>209</v>
      </c>
      <c r="B189" s="21" t="s">
        <v>7</v>
      </c>
      <c r="C189" s="21" t="s">
        <v>9</v>
      </c>
      <c r="D189" s="21" t="s">
        <v>227</v>
      </c>
      <c r="E189" s="17"/>
      <c r="F189" s="22">
        <f>F190</f>
        <v>250</v>
      </c>
      <c r="G189" s="20"/>
      <c r="H189" s="22">
        <f>H190</f>
        <v>0</v>
      </c>
      <c r="I189" s="22">
        <f>I190</f>
        <v>0</v>
      </c>
    </row>
    <row r="190" spans="1:9" s="2" customFormat="1" ht="35.25" customHeight="1" x14ac:dyDescent="0.25">
      <c r="A190" s="21" t="s">
        <v>73</v>
      </c>
      <c r="B190" s="21" t="s">
        <v>7</v>
      </c>
      <c r="C190" s="21" t="s">
        <v>9</v>
      </c>
      <c r="D190" s="21" t="s">
        <v>227</v>
      </c>
      <c r="E190" s="17">
        <v>600</v>
      </c>
      <c r="F190" s="22">
        <f>F191</f>
        <v>250</v>
      </c>
      <c r="G190" s="20"/>
      <c r="H190" s="22">
        <f>H191</f>
        <v>0</v>
      </c>
      <c r="I190" s="22">
        <f>I191</f>
        <v>0</v>
      </c>
    </row>
    <row r="191" spans="1:9" s="2" customFormat="1" ht="21" customHeight="1" x14ac:dyDescent="0.25">
      <c r="A191" s="21" t="s">
        <v>74</v>
      </c>
      <c r="B191" s="21" t="s">
        <v>7</v>
      </c>
      <c r="C191" s="21" t="s">
        <v>9</v>
      </c>
      <c r="D191" s="21" t="s">
        <v>227</v>
      </c>
      <c r="E191" s="21" t="s">
        <v>193</v>
      </c>
      <c r="F191" s="22">
        <v>250</v>
      </c>
      <c r="G191" s="20"/>
      <c r="H191" s="22">
        <v>0</v>
      </c>
      <c r="I191" s="22">
        <v>0</v>
      </c>
    </row>
    <row r="192" spans="1:9" s="2" customFormat="1" ht="82.5" customHeight="1" x14ac:dyDescent="0.25">
      <c r="A192" s="17" t="s">
        <v>266</v>
      </c>
      <c r="B192" s="21" t="s">
        <v>7</v>
      </c>
      <c r="C192" s="21" t="s">
        <v>9</v>
      </c>
      <c r="D192" s="21" t="s">
        <v>264</v>
      </c>
      <c r="E192" s="21"/>
      <c r="F192" s="22">
        <f>F193</f>
        <v>173</v>
      </c>
      <c r="G192" s="20"/>
      <c r="H192" s="22"/>
      <c r="I192" s="22"/>
    </row>
    <row r="193" spans="1:10" s="2" customFormat="1" ht="36.75" customHeight="1" x14ac:dyDescent="0.25">
      <c r="A193" s="21" t="s">
        <v>265</v>
      </c>
      <c r="B193" s="21" t="s">
        <v>7</v>
      </c>
      <c r="C193" s="21" t="s">
        <v>9</v>
      </c>
      <c r="D193" s="21" t="s">
        <v>263</v>
      </c>
      <c r="E193" s="21"/>
      <c r="F193" s="22">
        <f>F194</f>
        <v>173</v>
      </c>
      <c r="G193" s="20"/>
      <c r="H193" s="22"/>
      <c r="I193" s="22"/>
    </row>
    <row r="194" spans="1:10" s="2" customFormat="1" ht="38.25" customHeight="1" x14ac:dyDescent="0.25">
      <c r="A194" s="21" t="s">
        <v>73</v>
      </c>
      <c r="B194" s="21" t="s">
        <v>7</v>
      </c>
      <c r="C194" s="21" t="s">
        <v>9</v>
      </c>
      <c r="D194" s="21" t="s">
        <v>263</v>
      </c>
      <c r="E194" s="17">
        <v>600</v>
      </c>
      <c r="F194" s="22">
        <f>F195</f>
        <v>173</v>
      </c>
      <c r="G194" s="20"/>
      <c r="H194" s="22"/>
      <c r="I194" s="22"/>
    </row>
    <row r="195" spans="1:10" s="2" customFormat="1" ht="21" customHeight="1" x14ac:dyDescent="0.25">
      <c r="A195" s="21" t="s">
        <v>74</v>
      </c>
      <c r="B195" s="21" t="s">
        <v>7</v>
      </c>
      <c r="C195" s="21" t="s">
        <v>9</v>
      </c>
      <c r="D195" s="21" t="s">
        <v>263</v>
      </c>
      <c r="E195" s="21" t="s">
        <v>193</v>
      </c>
      <c r="F195" s="22">
        <v>173</v>
      </c>
      <c r="G195" s="20"/>
      <c r="H195" s="22"/>
      <c r="I195" s="22"/>
    </row>
    <row r="196" spans="1:10" s="2" customFormat="1" ht="34.5" customHeight="1" x14ac:dyDescent="0.25">
      <c r="A196" s="21" t="s">
        <v>276</v>
      </c>
      <c r="B196" s="21" t="s">
        <v>7</v>
      </c>
      <c r="C196" s="21" t="s">
        <v>9</v>
      </c>
      <c r="D196" s="21" t="s">
        <v>277</v>
      </c>
      <c r="E196" s="21"/>
      <c r="F196" s="22">
        <f>F197</f>
        <v>400</v>
      </c>
      <c r="G196" s="20"/>
      <c r="H196" s="22"/>
      <c r="I196" s="22"/>
    </row>
    <row r="197" spans="1:10" s="2" customFormat="1" ht="39.75" customHeight="1" x14ac:dyDescent="0.25">
      <c r="A197" s="21" t="s">
        <v>278</v>
      </c>
      <c r="B197" s="21" t="s">
        <v>7</v>
      </c>
      <c r="C197" s="21" t="s">
        <v>9</v>
      </c>
      <c r="D197" s="21" t="s">
        <v>275</v>
      </c>
      <c r="E197" s="21"/>
      <c r="F197" s="22">
        <f>F199</f>
        <v>400</v>
      </c>
      <c r="G197" s="20"/>
      <c r="H197" s="22"/>
      <c r="I197" s="22"/>
    </row>
    <row r="198" spans="1:10" s="2" customFormat="1" ht="37.5" customHeight="1" x14ac:dyDescent="0.25">
      <c r="A198" s="21" t="s">
        <v>282</v>
      </c>
      <c r="B198" s="21" t="s">
        <v>7</v>
      </c>
      <c r="C198" s="21" t="s">
        <v>9</v>
      </c>
      <c r="D198" s="21" t="s">
        <v>275</v>
      </c>
      <c r="E198" s="21" t="s">
        <v>283</v>
      </c>
      <c r="F198" s="22">
        <v>400</v>
      </c>
      <c r="G198" s="20"/>
      <c r="H198" s="22"/>
      <c r="I198" s="22"/>
    </row>
    <row r="199" spans="1:10" s="2" customFormat="1" ht="81" customHeight="1" x14ac:dyDescent="0.25">
      <c r="A199" s="17" t="s">
        <v>279</v>
      </c>
      <c r="B199" s="21" t="s">
        <v>7</v>
      </c>
      <c r="C199" s="21" t="s">
        <v>9</v>
      </c>
      <c r="D199" s="21" t="s">
        <v>275</v>
      </c>
      <c r="E199" s="21" t="s">
        <v>280</v>
      </c>
      <c r="F199" s="22">
        <v>400</v>
      </c>
      <c r="G199" s="20"/>
      <c r="H199" s="22"/>
      <c r="I199" s="22"/>
    </row>
    <row r="200" spans="1:10" s="2" customFormat="1" ht="35.25" customHeight="1" x14ac:dyDescent="0.25">
      <c r="A200" s="21" t="s">
        <v>89</v>
      </c>
      <c r="B200" s="21" t="s">
        <v>7</v>
      </c>
      <c r="C200" s="21" t="s">
        <v>9</v>
      </c>
      <c r="D200" s="21" t="s">
        <v>107</v>
      </c>
      <c r="E200" s="17"/>
      <c r="F200" s="22">
        <f>F201</f>
        <v>21744</v>
      </c>
      <c r="G200" s="20"/>
      <c r="H200" s="22">
        <f>H201</f>
        <v>16565</v>
      </c>
      <c r="I200" s="22" t="e">
        <f>I201</f>
        <v>#REF!</v>
      </c>
    </row>
    <row r="201" spans="1:10" s="2" customFormat="1" ht="35.25" customHeight="1" x14ac:dyDescent="0.25">
      <c r="A201" s="21" t="s">
        <v>144</v>
      </c>
      <c r="B201" s="21" t="s">
        <v>7</v>
      </c>
      <c r="C201" s="21" t="s">
        <v>9</v>
      </c>
      <c r="D201" s="21" t="s">
        <v>142</v>
      </c>
      <c r="E201" s="17"/>
      <c r="F201" s="22">
        <f>F202+F206+F210</f>
        <v>21744</v>
      </c>
      <c r="G201" s="20"/>
      <c r="H201" s="22">
        <f>H202+H206+H210</f>
        <v>16565</v>
      </c>
      <c r="I201" s="22" t="e">
        <f>I202+I206+I210</f>
        <v>#REF!</v>
      </c>
    </row>
    <row r="202" spans="1:10" s="2" customFormat="1" ht="18.75" customHeight="1" x14ac:dyDescent="0.25">
      <c r="A202" s="21" t="s">
        <v>145</v>
      </c>
      <c r="B202" s="21" t="s">
        <v>7</v>
      </c>
      <c r="C202" s="21" t="s">
        <v>9</v>
      </c>
      <c r="D202" s="21" t="s">
        <v>135</v>
      </c>
      <c r="E202" s="17"/>
      <c r="F202" s="22">
        <f>F203</f>
        <v>21602</v>
      </c>
      <c r="G202" s="20"/>
      <c r="H202" s="22">
        <f>H203</f>
        <v>16565</v>
      </c>
      <c r="I202" s="22">
        <f>I203</f>
        <v>19054</v>
      </c>
    </row>
    <row r="203" spans="1:10" s="2" customFormat="1" ht="34.5" customHeight="1" x14ac:dyDescent="0.25">
      <c r="A203" s="21" t="s">
        <v>73</v>
      </c>
      <c r="B203" s="21" t="s">
        <v>7</v>
      </c>
      <c r="C203" s="21" t="s">
        <v>9</v>
      </c>
      <c r="D203" s="21" t="s">
        <v>135</v>
      </c>
      <c r="E203" s="17">
        <v>600</v>
      </c>
      <c r="F203" s="22">
        <f>F204+F205</f>
        <v>21602</v>
      </c>
      <c r="G203" s="20"/>
      <c r="H203" s="22">
        <f>H204+H205</f>
        <v>16565</v>
      </c>
      <c r="I203" s="22">
        <f>I204+I205</f>
        <v>19054</v>
      </c>
    </row>
    <row r="204" spans="1:10" ht="15.75" customHeight="1" x14ac:dyDescent="0.25">
      <c r="A204" s="21" t="s">
        <v>74</v>
      </c>
      <c r="B204" s="21" t="s">
        <v>7</v>
      </c>
      <c r="C204" s="21" t="s">
        <v>9</v>
      </c>
      <c r="D204" s="21" t="s">
        <v>135</v>
      </c>
      <c r="E204" s="17">
        <v>610</v>
      </c>
      <c r="F204" s="22">
        <f>10504+600+500+556</f>
        <v>12160</v>
      </c>
      <c r="G204" s="20"/>
      <c r="H204" s="22">
        <v>9397</v>
      </c>
      <c r="I204" s="22">
        <f>10504</f>
        <v>10504</v>
      </c>
      <c r="J204" s="39"/>
    </row>
    <row r="205" spans="1:10" ht="18" customHeight="1" x14ac:dyDescent="0.25">
      <c r="A205" s="21" t="s">
        <v>75</v>
      </c>
      <c r="B205" s="21" t="s">
        <v>7</v>
      </c>
      <c r="C205" s="21" t="s">
        <v>9</v>
      </c>
      <c r="D205" s="21" t="s">
        <v>135</v>
      </c>
      <c r="E205" s="21" t="s">
        <v>76</v>
      </c>
      <c r="F205" s="22">
        <f>8550+892</f>
        <v>9442</v>
      </c>
      <c r="G205" s="20"/>
      <c r="H205" s="22">
        <v>7168</v>
      </c>
      <c r="I205" s="22">
        <v>8550</v>
      </c>
    </row>
    <row r="206" spans="1:10" ht="37.5" customHeight="1" x14ac:dyDescent="0.25">
      <c r="A206" s="21" t="s">
        <v>195</v>
      </c>
      <c r="B206" s="21" t="s">
        <v>7</v>
      </c>
      <c r="C206" s="21" t="s">
        <v>9</v>
      </c>
      <c r="D206" s="21" t="s">
        <v>194</v>
      </c>
      <c r="E206" s="21"/>
      <c r="F206" s="22">
        <f>F207</f>
        <v>142</v>
      </c>
      <c r="G206" s="20"/>
      <c r="H206" s="22">
        <f>H207</f>
        <v>0</v>
      </c>
      <c r="I206" s="22">
        <f>I207</f>
        <v>0</v>
      </c>
    </row>
    <row r="207" spans="1:10" ht="32.25" customHeight="1" x14ac:dyDescent="0.25">
      <c r="A207" s="21" t="s">
        <v>73</v>
      </c>
      <c r="B207" s="21" t="s">
        <v>7</v>
      </c>
      <c r="C207" s="21" t="s">
        <v>9</v>
      </c>
      <c r="D207" s="21" t="s">
        <v>194</v>
      </c>
      <c r="E207" s="17">
        <v>600</v>
      </c>
      <c r="F207" s="22">
        <f>F208+F209</f>
        <v>142</v>
      </c>
      <c r="G207" s="20"/>
      <c r="H207" s="22">
        <f>H208+H209</f>
        <v>0</v>
      </c>
      <c r="I207" s="22">
        <f>I208+I209</f>
        <v>0</v>
      </c>
    </row>
    <row r="208" spans="1:10" ht="18.75" customHeight="1" x14ac:dyDescent="0.25">
      <c r="A208" s="21" t="s">
        <v>74</v>
      </c>
      <c r="B208" s="21" t="s">
        <v>7</v>
      </c>
      <c r="C208" s="21" t="s">
        <v>9</v>
      </c>
      <c r="D208" s="21" t="s">
        <v>194</v>
      </c>
      <c r="E208" s="21" t="s">
        <v>193</v>
      </c>
      <c r="F208" s="22">
        <v>78</v>
      </c>
      <c r="G208" s="20"/>
      <c r="H208" s="22">
        <v>0</v>
      </c>
      <c r="I208" s="22">
        <v>0</v>
      </c>
    </row>
    <row r="209" spans="1:9" ht="20.25" customHeight="1" x14ac:dyDescent="0.25">
      <c r="A209" s="21" t="s">
        <v>75</v>
      </c>
      <c r="B209" s="21" t="s">
        <v>7</v>
      </c>
      <c r="C209" s="21" t="s">
        <v>9</v>
      </c>
      <c r="D209" s="21" t="s">
        <v>194</v>
      </c>
      <c r="E209" s="21" t="s">
        <v>76</v>
      </c>
      <c r="F209" s="22">
        <v>64</v>
      </c>
      <c r="G209" s="20"/>
      <c r="H209" s="22">
        <v>0</v>
      </c>
      <c r="I209" s="22">
        <v>0</v>
      </c>
    </row>
    <row r="210" spans="1:9" ht="42" hidden="1" customHeight="1" x14ac:dyDescent="0.25">
      <c r="A210" s="21"/>
      <c r="B210" s="21"/>
      <c r="C210" s="21"/>
      <c r="D210" s="21"/>
      <c r="E210" s="17"/>
      <c r="F210" s="22"/>
      <c r="G210" s="20"/>
      <c r="H210" s="22">
        <f>H211</f>
        <v>0</v>
      </c>
      <c r="I210" s="22" t="e">
        <f>I211</f>
        <v>#REF!</v>
      </c>
    </row>
    <row r="211" spans="1:9" ht="39.75" hidden="1" customHeight="1" x14ac:dyDescent="0.25">
      <c r="A211" s="21"/>
      <c r="B211" s="21"/>
      <c r="C211" s="21"/>
      <c r="D211" s="21"/>
      <c r="E211" s="17"/>
      <c r="F211" s="22"/>
      <c r="G211" s="20"/>
      <c r="H211" s="22">
        <f>H212</f>
        <v>0</v>
      </c>
      <c r="I211" s="22" t="e">
        <f>I212+#REF!</f>
        <v>#REF!</v>
      </c>
    </row>
    <row r="212" spans="1:9" ht="29.25" hidden="1" customHeight="1" x14ac:dyDescent="0.25">
      <c r="A212" s="21"/>
      <c r="B212" s="21"/>
      <c r="C212" s="21"/>
      <c r="D212" s="21"/>
      <c r="E212" s="21"/>
      <c r="F212" s="22"/>
      <c r="G212" s="20"/>
      <c r="H212" s="22">
        <v>0</v>
      </c>
      <c r="I212" s="22">
        <v>0</v>
      </c>
    </row>
    <row r="213" spans="1:9" ht="37.5" customHeight="1" x14ac:dyDescent="0.25">
      <c r="A213" s="21" t="s">
        <v>228</v>
      </c>
      <c r="B213" s="21" t="s">
        <v>7</v>
      </c>
      <c r="C213" s="21" t="s">
        <v>9</v>
      </c>
      <c r="D213" s="21" t="s">
        <v>205</v>
      </c>
      <c r="E213" s="17"/>
      <c r="F213" s="22">
        <f>F214</f>
        <v>15</v>
      </c>
      <c r="G213" s="20"/>
      <c r="H213" s="22"/>
      <c r="I213" s="22"/>
    </row>
    <row r="214" spans="1:9" ht="20.25" customHeight="1" x14ac:dyDescent="0.25">
      <c r="A214" s="21" t="s">
        <v>208</v>
      </c>
      <c r="B214" s="21" t="s">
        <v>7</v>
      </c>
      <c r="C214" s="21" t="s">
        <v>9</v>
      </c>
      <c r="D214" s="21" t="s">
        <v>210</v>
      </c>
      <c r="E214" s="17"/>
      <c r="F214" s="22">
        <f>F215</f>
        <v>15</v>
      </c>
      <c r="G214" s="20"/>
      <c r="H214" s="22"/>
      <c r="I214" s="22"/>
    </row>
    <row r="215" spans="1:9" ht="22.5" customHeight="1" x14ac:dyDescent="0.25">
      <c r="A215" s="21" t="s">
        <v>244</v>
      </c>
      <c r="B215" s="21" t="s">
        <v>7</v>
      </c>
      <c r="C215" s="21" t="s">
        <v>9</v>
      </c>
      <c r="D215" s="21" t="s">
        <v>211</v>
      </c>
      <c r="E215" s="17"/>
      <c r="F215" s="22">
        <f>F216</f>
        <v>15</v>
      </c>
      <c r="G215" s="20"/>
      <c r="H215" s="22"/>
      <c r="I215" s="22"/>
    </row>
    <row r="216" spans="1:9" ht="35.25" customHeight="1" x14ac:dyDescent="0.25">
      <c r="A216" s="21" t="s">
        <v>188</v>
      </c>
      <c r="B216" s="21" t="s">
        <v>7</v>
      </c>
      <c r="C216" s="21" t="s">
        <v>9</v>
      </c>
      <c r="D216" s="21" t="s">
        <v>211</v>
      </c>
      <c r="E216" s="17">
        <v>200</v>
      </c>
      <c r="F216" s="22">
        <f>F217</f>
        <v>15</v>
      </c>
      <c r="G216" s="20"/>
      <c r="H216" s="22"/>
      <c r="I216" s="22"/>
    </row>
    <row r="217" spans="1:9" ht="37.5" customHeight="1" x14ac:dyDescent="0.25">
      <c r="A217" s="21" t="s">
        <v>64</v>
      </c>
      <c r="B217" s="21" t="s">
        <v>7</v>
      </c>
      <c r="C217" s="21" t="s">
        <v>9</v>
      </c>
      <c r="D217" s="21" t="s">
        <v>211</v>
      </c>
      <c r="E217" s="17">
        <v>240</v>
      </c>
      <c r="F217" s="22">
        <v>15</v>
      </c>
      <c r="G217" s="20"/>
      <c r="H217" s="22"/>
      <c r="I217" s="22"/>
    </row>
    <row r="218" spans="1:9" ht="52.5" customHeight="1" x14ac:dyDescent="0.25">
      <c r="A218" s="21" t="s">
        <v>248</v>
      </c>
      <c r="B218" s="21" t="s">
        <v>7</v>
      </c>
      <c r="C218" s="21" t="s">
        <v>9</v>
      </c>
      <c r="D218" s="21" t="s">
        <v>215</v>
      </c>
      <c r="E218" s="17"/>
      <c r="F218" s="22">
        <f>F219</f>
        <v>62</v>
      </c>
      <c r="G218" s="20"/>
      <c r="H218" s="22"/>
      <c r="I218" s="22"/>
    </row>
    <row r="219" spans="1:9" ht="50.25" customHeight="1" x14ac:dyDescent="0.25">
      <c r="A219" s="21" t="s">
        <v>256</v>
      </c>
      <c r="B219" s="21" t="s">
        <v>7</v>
      </c>
      <c r="C219" s="21" t="s">
        <v>9</v>
      </c>
      <c r="D219" s="21" t="s">
        <v>222</v>
      </c>
      <c r="E219" s="17"/>
      <c r="F219" s="22">
        <f>F220</f>
        <v>62</v>
      </c>
      <c r="G219" s="20"/>
      <c r="H219" s="22"/>
      <c r="I219" s="22"/>
    </row>
    <row r="220" spans="1:9" ht="35.25" customHeight="1" x14ac:dyDescent="0.25">
      <c r="A220" s="21" t="s">
        <v>250</v>
      </c>
      <c r="B220" s="21" t="s">
        <v>7</v>
      </c>
      <c r="C220" s="21" t="s">
        <v>9</v>
      </c>
      <c r="D220" s="21" t="s">
        <v>245</v>
      </c>
      <c r="E220" s="17"/>
      <c r="F220" s="22">
        <f>F221</f>
        <v>62</v>
      </c>
      <c r="G220" s="20"/>
      <c r="H220" s="22"/>
      <c r="I220" s="22"/>
    </row>
    <row r="221" spans="1:9" ht="37.5" customHeight="1" x14ac:dyDescent="0.25">
      <c r="A221" s="21" t="s">
        <v>188</v>
      </c>
      <c r="B221" s="21" t="s">
        <v>7</v>
      </c>
      <c r="C221" s="21" t="s">
        <v>9</v>
      </c>
      <c r="D221" s="21" t="s">
        <v>245</v>
      </c>
      <c r="E221" s="17">
        <v>200</v>
      </c>
      <c r="F221" s="22">
        <f>F222</f>
        <v>62</v>
      </c>
      <c r="G221" s="20"/>
      <c r="H221" s="22"/>
      <c r="I221" s="22"/>
    </row>
    <row r="222" spans="1:9" ht="37.5" customHeight="1" x14ac:dyDescent="0.25">
      <c r="A222" s="21" t="s">
        <v>64</v>
      </c>
      <c r="B222" s="21" t="s">
        <v>7</v>
      </c>
      <c r="C222" s="21" t="s">
        <v>9</v>
      </c>
      <c r="D222" s="21" t="s">
        <v>245</v>
      </c>
      <c r="E222" s="17">
        <v>240</v>
      </c>
      <c r="F222" s="22">
        <v>62</v>
      </c>
      <c r="G222" s="20"/>
      <c r="H222" s="22"/>
      <c r="I222" s="22"/>
    </row>
    <row r="223" spans="1:9" ht="18.75" customHeight="1" x14ac:dyDescent="0.25">
      <c r="A223" s="16" t="s">
        <v>80</v>
      </c>
      <c r="B223" s="16" t="s">
        <v>11</v>
      </c>
      <c r="C223" s="16"/>
      <c r="D223" s="21"/>
      <c r="E223" s="18"/>
      <c r="F223" s="19">
        <f>F224+F229</f>
        <v>1242</v>
      </c>
      <c r="G223" s="20"/>
      <c r="H223" s="19">
        <f t="shared" ref="H223:I227" si="12">H224</f>
        <v>875</v>
      </c>
      <c r="I223" s="19">
        <f t="shared" si="12"/>
        <v>980</v>
      </c>
    </row>
    <row r="224" spans="1:9" ht="17.25" customHeight="1" x14ac:dyDescent="0.25">
      <c r="A224" s="16" t="s">
        <v>12</v>
      </c>
      <c r="B224" s="16" t="s">
        <v>11</v>
      </c>
      <c r="C224" s="16" t="s">
        <v>9</v>
      </c>
      <c r="D224" s="16"/>
      <c r="E224" s="18"/>
      <c r="F224" s="19">
        <f>F225</f>
        <v>1078</v>
      </c>
      <c r="G224" s="20"/>
      <c r="H224" s="19">
        <f t="shared" si="12"/>
        <v>875</v>
      </c>
      <c r="I224" s="19">
        <f t="shared" si="12"/>
        <v>980</v>
      </c>
    </row>
    <row r="225" spans="1:9" x14ac:dyDescent="0.25">
      <c r="A225" s="21" t="s">
        <v>55</v>
      </c>
      <c r="B225" s="21" t="s">
        <v>11</v>
      </c>
      <c r="C225" s="21" t="s">
        <v>9</v>
      </c>
      <c r="D225" s="21" t="s">
        <v>114</v>
      </c>
      <c r="E225" s="17"/>
      <c r="F225" s="22">
        <f>F226</f>
        <v>1078</v>
      </c>
      <c r="G225" s="20"/>
      <c r="H225" s="22">
        <f t="shared" si="12"/>
        <v>875</v>
      </c>
      <c r="I225" s="22">
        <f t="shared" si="12"/>
        <v>980</v>
      </c>
    </row>
    <row r="226" spans="1:9" ht="31.5" x14ac:dyDescent="0.25">
      <c r="A226" s="21" t="s">
        <v>13</v>
      </c>
      <c r="B226" s="21" t="s">
        <v>11</v>
      </c>
      <c r="C226" s="21" t="s">
        <v>9</v>
      </c>
      <c r="D226" s="21" t="s">
        <v>128</v>
      </c>
      <c r="E226" s="17"/>
      <c r="F226" s="22">
        <f>F227</f>
        <v>1078</v>
      </c>
      <c r="G226" s="20"/>
      <c r="H226" s="22">
        <f t="shared" si="12"/>
        <v>875</v>
      </c>
      <c r="I226" s="22">
        <f t="shared" si="12"/>
        <v>980</v>
      </c>
    </row>
    <row r="227" spans="1:9" ht="19.5" customHeight="1" x14ac:dyDescent="0.25">
      <c r="A227" s="41" t="s">
        <v>96</v>
      </c>
      <c r="B227" s="21" t="s">
        <v>11</v>
      </c>
      <c r="C227" s="21" t="s">
        <v>9</v>
      </c>
      <c r="D227" s="21" t="s">
        <v>128</v>
      </c>
      <c r="E227" s="17">
        <v>300</v>
      </c>
      <c r="F227" s="22">
        <f>F228</f>
        <v>1078</v>
      </c>
      <c r="G227" s="20"/>
      <c r="H227" s="22">
        <f t="shared" si="12"/>
        <v>875</v>
      </c>
      <c r="I227" s="22">
        <f t="shared" si="12"/>
        <v>980</v>
      </c>
    </row>
    <row r="228" spans="1:9" ht="30.75" customHeight="1" x14ac:dyDescent="0.25">
      <c r="A228" s="21" t="s">
        <v>98</v>
      </c>
      <c r="B228" s="21" t="s">
        <v>11</v>
      </c>
      <c r="C228" s="21" t="s">
        <v>9</v>
      </c>
      <c r="D228" s="21" t="s">
        <v>128</v>
      </c>
      <c r="E228" s="21" t="s">
        <v>97</v>
      </c>
      <c r="F228" s="22">
        <f>980+100-2</f>
        <v>1078</v>
      </c>
      <c r="G228" s="20"/>
      <c r="H228" s="22">
        <v>875</v>
      </c>
      <c r="I228" s="22">
        <v>980</v>
      </c>
    </row>
    <row r="229" spans="1:9" ht="21.75" customHeight="1" x14ac:dyDescent="0.25">
      <c r="A229" s="16" t="s">
        <v>214</v>
      </c>
      <c r="B229" s="16" t="s">
        <v>11</v>
      </c>
      <c r="C229" s="16" t="s">
        <v>14</v>
      </c>
      <c r="D229" s="16"/>
      <c r="E229" s="16"/>
      <c r="F229" s="19">
        <f>F230</f>
        <v>164</v>
      </c>
      <c r="G229" s="20"/>
      <c r="H229" s="22"/>
      <c r="I229" s="22"/>
    </row>
    <row r="230" spans="1:9" ht="54" customHeight="1" x14ac:dyDescent="0.25">
      <c r="A230" s="21" t="s">
        <v>248</v>
      </c>
      <c r="B230" s="21" t="s">
        <v>11</v>
      </c>
      <c r="C230" s="21" t="s">
        <v>14</v>
      </c>
      <c r="D230" s="21" t="s">
        <v>215</v>
      </c>
      <c r="E230" s="21"/>
      <c r="F230" s="22">
        <f>F231+F235</f>
        <v>164</v>
      </c>
      <c r="G230" s="20"/>
      <c r="H230" s="22"/>
      <c r="I230" s="22"/>
    </row>
    <row r="231" spans="1:9" ht="33.75" customHeight="1" x14ac:dyDescent="0.25">
      <c r="A231" s="21" t="s">
        <v>216</v>
      </c>
      <c r="B231" s="21" t="s">
        <v>11</v>
      </c>
      <c r="C231" s="21" t="s">
        <v>14</v>
      </c>
      <c r="D231" s="21" t="s">
        <v>218</v>
      </c>
      <c r="E231" s="21"/>
      <c r="F231" s="22">
        <f>F232</f>
        <v>80</v>
      </c>
      <c r="G231" s="20"/>
      <c r="H231" s="22"/>
      <c r="I231" s="22"/>
    </row>
    <row r="232" spans="1:9" ht="20.25" customHeight="1" x14ac:dyDescent="0.25">
      <c r="A232" s="21" t="s">
        <v>251</v>
      </c>
      <c r="B232" s="21" t="s">
        <v>11</v>
      </c>
      <c r="C232" s="21" t="s">
        <v>14</v>
      </c>
      <c r="D232" s="21" t="s">
        <v>217</v>
      </c>
      <c r="E232" s="21"/>
      <c r="F232" s="22">
        <f>F233</f>
        <v>80</v>
      </c>
      <c r="G232" s="20"/>
      <c r="H232" s="22"/>
      <c r="I232" s="22"/>
    </row>
    <row r="233" spans="1:9" ht="18.75" customHeight="1" x14ac:dyDescent="0.25">
      <c r="A233" s="26" t="s">
        <v>96</v>
      </c>
      <c r="B233" s="21" t="s">
        <v>11</v>
      </c>
      <c r="C233" s="21" t="s">
        <v>14</v>
      </c>
      <c r="D233" s="21" t="s">
        <v>217</v>
      </c>
      <c r="E233" s="21" t="s">
        <v>219</v>
      </c>
      <c r="F233" s="22">
        <f>F234</f>
        <v>80</v>
      </c>
      <c r="G233" s="20"/>
      <c r="H233" s="22"/>
      <c r="I233" s="22"/>
    </row>
    <row r="234" spans="1:9" ht="18.75" customHeight="1" x14ac:dyDescent="0.25">
      <c r="A234" s="21" t="s">
        <v>221</v>
      </c>
      <c r="B234" s="21" t="s">
        <v>11</v>
      </c>
      <c r="C234" s="21" t="s">
        <v>14</v>
      </c>
      <c r="D234" s="21" t="s">
        <v>217</v>
      </c>
      <c r="E234" s="21" t="s">
        <v>220</v>
      </c>
      <c r="F234" s="22">
        <v>80</v>
      </c>
      <c r="G234" s="20"/>
      <c r="H234" s="22"/>
      <c r="I234" s="22"/>
    </row>
    <row r="235" spans="1:9" ht="83.25" customHeight="1" x14ac:dyDescent="0.25">
      <c r="A235" s="17" t="s">
        <v>225</v>
      </c>
      <c r="B235" s="21" t="s">
        <v>11</v>
      </c>
      <c r="C235" s="21" t="s">
        <v>14</v>
      </c>
      <c r="D235" s="21" t="s">
        <v>223</v>
      </c>
      <c r="E235" s="17"/>
      <c r="F235" s="22">
        <f>F236</f>
        <v>84</v>
      </c>
      <c r="G235" s="20"/>
      <c r="H235" s="22"/>
      <c r="I235" s="22"/>
    </row>
    <row r="236" spans="1:9" ht="21" customHeight="1" x14ac:dyDescent="0.25">
      <c r="A236" s="21" t="s">
        <v>247</v>
      </c>
      <c r="B236" s="21" t="s">
        <v>11</v>
      </c>
      <c r="C236" s="21" t="s">
        <v>14</v>
      </c>
      <c r="D236" s="21" t="s">
        <v>224</v>
      </c>
      <c r="E236" s="17"/>
      <c r="F236" s="22">
        <f>F237</f>
        <v>84</v>
      </c>
      <c r="G236" s="20"/>
      <c r="H236" s="22"/>
      <c r="I236" s="22"/>
    </row>
    <row r="237" spans="1:9" ht="36" customHeight="1" x14ac:dyDescent="0.25">
      <c r="A237" s="21" t="s">
        <v>188</v>
      </c>
      <c r="B237" s="21" t="s">
        <v>11</v>
      </c>
      <c r="C237" s="21" t="s">
        <v>14</v>
      </c>
      <c r="D237" s="21" t="s">
        <v>224</v>
      </c>
      <c r="E237" s="17">
        <v>200</v>
      </c>
      <c r="F237" s="22">
        <f>F238</f>
        <v>84</v>
      </c>
      <c r="G237" s="20"/>
      <c r="H237" s="22"/>
      <c r="I237" s="22"/>
    </row>
    <row r="238" spans="1:9" ht="39" customHeight="1" x14ac:dyDescent="0.25">
      <c r="A238" s="21" t="s">
        <v>64</v>
      </c>
      <c r="B238" s="21" t="s">
        <v>11</v>
      </c>
      <c r="C238" s="21" t="s">
        <v>14</v>
      </c>
      <c r="D238" s="21" t="s">
        <v>224</v>
      </c>
      <c r="E238" s="17">
        <v>240</v>
      </c>
      <c r="F238" s="22">
        <f>50+34</f>
        <v>84</v>
      </c>
      <c r="G238" s="20"/>
      <c r="H238" s="19">
        <f>H240+H261</f>
        <v>18525</v>
      </c>
      <c r="I238" s="19">
        <f>I240+I261</f>
        <v>18525</v>
      </c>
    </row>
    <row r="239" spans="1:9" ht="24" customHeight="1" x14ac:dyDescent="0.25">
      <c r="A239" s="16" t="s">
        <v>15</v>
      </c>
      <c r="B239" s="16" t="s">
        <v>16</v>
      </c>
      <c r="C239" s="16"/>
      <c r="D239" s="16"/>
      <c r="E239" s="18"/>
      <c r="F239" s="19">
        <f>F240+F261</f>
        <v>22831</v>
      </c>
      <c r="G239" s="20"/>
      <c r="H239" s="19"/>
      <c r="I239" s="19"/>
    </row>
    <row r="240" spans="1:9" ht="21.75" customHeight="1" x14ac:dyDescent="0.25">
      <c r="A240" s="16" t="s">
        <v>17</v>
      </c>
      <c r="B240" s="16" t="s">
        <v>16</v>
      </c>
      <c r="C240" s="16" t="s">
        <v>2</v>
      </c>
      <c r="D240" s="21"/>
      <c r="E240" s="18"/>
      <c r="F240" s="19">
        <f>F241+F256</f>
        <v>16796</v>
      </c>
      <c r="G240" s="20"/>
      <c r="H240" s="19">
        <f>H241</f>
        <v>14090</v>
      </c>
      <c r="I240" s="19">
        <f>I241</f>
        <v>14090</v>
      </c>
    </row>
    <row r="241" spans="1:9" ht="31.5" x14ac:dyDescent="0.25">
      <c r="A241" s="21" t="s">
        <v>90</v>
      </c>
      <c r="B241" s="21" t="s">
        <v>16</v>
      </c>
      <c r="C241" s="21" t="s">
        <v>2</v>
      </c>
      <c r="D241" s="21" t="s">
        <v>108</v>
      </c>
      <c r="E241" s="17"/>
      <c r="F241" s="22">
        <f>F242+F254</f>
        <v>16781</v>
      </c>
      <c r="G241" s="20"/>
      <c r="H241" s="22">
        <f>H242+H254</f>
        <v>14090</v>
      </c>
      <c r="I241" s="22">
        <f>I242+I254</f>
        <v>14090</v>
      </c>
    </row>
    <row r="242" spans="1:9" ht="31.5" x14ac:dyDescent="0.25">
      <c r="A242" s="21" t="s">
        <v>91</v>
      </c>
      <c r="B242" s="21" t="s">
        <v>16</v>
      </c>
      <c r="C242" s="21" t="s">
        <v>2</v>
      </c>
      <c r="D242" s="21" t="s">
        <v>110</v>
      </c>
      <c r="E242" s="17"/>
      <c r="F242" s="22">
        <f>F246+F250</f>
        <v>314</v>
      </c>
      <c r="G242" s="20"/>
      <c r="H242" s="22">
        <f>H246</f>
        <v>200</v>
      </c>
      <c r="I242" s="22">
        <f>I246</f>
        <v>200</v>
      </c>
    </row>
    <row r="243" spans="1:9" ht="31.5" x14ac:dyDescent="0.25">
      <c r="A243" s="21" t="s">
        <v>147</v>
      </c>
      <c r="B243" s="21" t="s">
        <v>16</v>
      </c>
      <c r="C243" s="21" t="s">
        <v>2</v>
      </c>
      <c r="D243" s="21" t="s">
        <v>133</v>
      </c>
      <c r="E243" s="17"/>
      <c r="F243" s="22">
        <f>F244</f>
        <v>200</v>
      </c>
      <c r="G243" s="20"/>
      <c r="H243" s="22">
        <f t="shared" ref="H243:I245" si="13">H244</f>
        <v>200</v>
      </c>
      <c r="I243" s="22">
        <f t="shared" si="13"/>
        <v>200</v>
      </c>
    </row>
    <row r="244" spans="1:9" ht="31.5" x14ac:dyDescent="0.25">
      <c r="A244" s="21" t="s">
        <v>148</v>
      </c>
      <c r="B244" s="21" t="s">
        <v>16</v>
      </c>
      <c r="C244" s="21" t="s">
        <v>2</v>
      </c>
      <c r="D244" s="21" t="s">
        <v>136</v>
      </c>
      <c r="E244" s="17"/>
      <c r="F244" s="22">
        <f>F245</f>
        <v>200</v>
      </c>
      <c r="G244" s="20"/>
      <c r="H244" s="22">
        <f t="shared" si="13"/>
        <v>200</v>
      </c>
      <c r="I244" s="22">
        <f t="shared" si="13"/>
        <v>200</v>
      </c>
    </row>
    <row r="245" spans="1:9" ht="31.5" x14ac:dyDescent="0.25">
      <c r="A245" s="21" t="s">
        <v>188</v>
      </c>
      <c r="B245" s="21" t="s">
        <v>16</v>
      </c>
      <c r="C245" s="21" t="s">
        <v>2</v>
      </c>
      <c r="D245" s="21" t="s">
        <v>136</v>
      </c>
      <c r="E245" s="17">
        <v>200</v>
      </c>
      <c r="F245" s="22">
        <f>F246</f>
        <v>200</v>
      </c>
      <c r="G245" s="20"/>
      <c r="H245" s="22">
        <f t="shared" si="13"/>
        <v>200</v>
      </c>
      <c r="I245" s="22">
        <f t="shared" si="13"/>
        <v>200</v>
      </c>
    </row>
    <row r="246" spans="1:9" ht="31.5" x14ac:dyDescent="0.25">
      <c r="A246" s="21" t="s">
        <v>64</v>
      </c>
      <c r="B246" s="21" t="s">
        <v>16</v>
      </c>
      <c r="C246" s="21" t="s">
        <v>2</v>
      </c>
      <c r="D246" s="21" t="s">
        <v>136</v>
      </c>
      <c r="E246" s="17">
        <v>240</v>
      </c>
      <c r="F246" s="22">
        <v>200</v>
      </c>
      <c r="G246" s="20"/>
      <c r="H246" s="22">
        <v>200</v>
      </c>
      <c r="I246" s="22">
        <v>200</v>
      </c>
    </row>
    <row r="247" spans="1:9" ht="31.5" x14ac:dyDescent="0.25">
      <c r="A247" s="21" t="s">
        <v>259</v>
      </c>
      <c r="B247" s="21" t="s">
        <v>16</v>
      </c>
      <c r="C247" s="21" t="s">
        <v>2</v>
      </c>
      <c r="D247" s="21" t="s">
        <v>260</v>
      </c>
      <c r="E247" s="17"/>
      <c r="F247" s="22">
        <f>F248</f>
        <v>114</v>
      </c>
      <c r="G247" s="20"/>
      <c r="H247" s="22"/>
      <c r="I247" s="22"/>
    </row>
    <row r="248" spans="1:9" x14ac:dyDescent="0.25">
      <c r="A248" s="21" t="s">
        <v>261</v>
      </c>
      <c r="B248" s="21" t="s">
        <v>16</v>
      </c>
      <c r="C248" s="21" t="s">
        <v>2</v>
      </c>
      <c r="D248" s="21" t="s">
        <v>262</v>
      </c>
      <c r="E248" s="17"/>
      <c r="F248" s="22">
        <f>F249</f>
        <v>114</v>
      </c>
      <c r="G248" s="20"/>
      <c r="H248" s="22"/>
      <c r="I248" s="22"/>
    </row>
    <row r="249" spans="1:9" ht="31.5" x14ac:dyDescent="0.25">
      <c r="A249" s="21" t="s">
        <v>188</v>
      </c>
      <c r="B249" s="21" t="s">
        <v>16</v>
      </c>
      <c r="C249" s="21" t="s">
        <v>2</v>
      </c>
      <c r="D249" s="21" t="s">
        <v>262</v>
      </c>
      <c r="E249" s="17">
        <v>200</v>
      </c>
      <c r="F249" s="22">
        <f>F250</f>
        <v>114</v>
      </c>
      <c r="G249" s="20"/>
      <c r="H249" s="22"/>
      <c r="I249" s="22"/>
    </row>
    <row r="250" spans="1:9" ht="31.5" x14ac:dyDescent="0.25">
      <c r="A250" s="21" t="s">
        <v>64</v>
      </c>
      <c r="B250" s="21" t="s">
        <v>16</v>
      </c>
      <c r="C250" s="21" t="s">
        <v>2</v>
      </c>
      <c r="D250" s="21" t="s">
        <v>262</v>
      </c>
      <c r="E250" s="17">
        <v>240</v>
      </c>
      <c r="F250" s="22">
        <f>500-386</f>
        <v>114</v>
      </c>
      <c r="G250" s="20"/>
      <c r="H250" s="22"/>
      <c r="I250" s="22"/>
    </row>
    <row r="251" spans="1:9" ht="33" customHeight="1" x14ac:dyDescent="0.25">
      <c r="A251" s="21" t="s">
        <v>92</v>
      </c>
      <c r="B251" s="21" t="s">
        <v>16</v>
      </c>
      <c r="C251" s="21" t="s">
        <v>2</v>
      </c>
      <c r="D251" s="21" t="s">
        <v>109</v>
      </c>
      <c r="E251" s="17"/>
      <c r="F251" s="22">
        <f>F252</f>
        <v>16467</v>
      </c>
      <c r="G251" s="20"/>
      <c r="H251" s="22">
        <f t="shared" ref="H251:I254" si="14">H252</f>
        <v>13890</v>
      </c>
      <c r="I251" s="22">
        <f t="shared" si="14"/>
        <v>13890</v>
      </c>
    </row>
    <row r="252" spans="1:9" ht="33" customHeight="1" x14ac:dyDescent="0.25">
      <c r="A252" s="21" t="s">
        <v>150</v>
      </c>
      <c r="B252" s="21" t="s">
        <v>151</v>
      </c>
      <c r="C252" s="21" t="s">
        <v>2</v>
      </c>
      <c r="D252" s="21" t="s">
        <v>152</v>
      </c>
      <c r="E252" s="17"/>
      <c r="F252" s="22">
        <f>F253</f>
        <v>16467</v>
      </c>
      <c r="G252" s="20"/>
      <c r="H252" s="22">
        <f t="shared" si="14"/>
        <v>13890</v>
      </c>
      <c r="I252" s="22">
        <f t="shared" si="14"/>
        <v>13890</v>
      </c>
    </row>
    <row r="253" spans="1:9" ht="33.75" customHeight="1" x14ac:dyDescent="0.25">
      <c r="A253" s="21" t="s">
        <v>149</v>
      </c>
      <c r="B253" s="21" t="s">
        <v>16</v>
      </c>
      <c r="C253" s="21" t="s">
        <v>2</v>
      </c>
      <c r="D253" s="21" t="s">
        <v>137</v>
      </c>
      <c r="E253" s="17"/>
      <c r="F253" s="22">
        <f>F254</f>
        <v>16467</v>
      </c>
      <c r="G253" s="20"/>
      <c r="H253" s="22">
        <f t="shared" si="14"/>
        <v>13890</v>
      </c>
      <c r="I253" s="22">
        <f t="shared" si="14"/>
        <v>13890</v>
      </c>
    </row>
    <row r="254" spans="1:9" ht="33" customHeight="1" x14ac:dyDescent="0.25">
      <c r="A254" s="21" t="s">
        <v>73</v>
      </c>
      <c r="B254" s="21" t="s">
        <v>16</v>
      </c>
      <c r="C254" s="21" t="s">
        <v>2</v>
      </c>
      <c r="D254" s="21" t="s">
        <v>137</v>
      </c>
      <c r="E254" s="17">
        <v>600</v>
      </c>
      <c r="F254" s="22">
        <f>F255</f>
        <v>16467</v>
      </c>
      <c r="G254" s="20"/>
      <c r="H254" s="22">
        <f t="shared" si="14"/>
        <v>13890</v>
      </c>
      <c r="I254" s="22">
        <f t="shared" si="14"/>
        <v>13890</v>
      </c>
    </row>
    <row r="255" spans="1:9" ht="18.75" customHeight="1" x14ac:dyDescent="0.25">
      <c r="A255" s="21" t="s">
        <v>75</v>
      </c>
      <c r="B255" s="21" t="s">
        <v>16</v>
      </c>
      <c r="C255" s="21" t="s">
        <v>2</v>
      </c>
      <c r="D255" s="21" t="s">
        <v>137</v>
      </c>
      <c r="E255" s="21" t="s">
        <v>76</v>
      </c>
      <c r="F255" s="22">
        <f>13824+650+1993</f>
        <v>16467</v>
      </c>
      <c r="G255" s="20"/>
      <c r="H255" s="38">
        <f>13000+890</f>
        <v>13890</v>
      </c>
      <c r="I255" s="38">
        <f>13000+890</f>
        <v>13890</v>
      </c>
    </row>
    <row r="256" spans="1:9" ht="36" customHeight="1" x14ac:dyDescent="0.25">
      <c r="A256" s="21" t="s">
        <v>228</v>
      </c>
      <c r="B256" s="21" t="s">
        <v>16</v>
      </c>
      <c r="C256" s="21" t="s">
        <v>2</v>
      </c>
      <c r="D256" s="21" t="s">
        <v>205</v>
      </c>
      <c r="E256" s="17"/>
      <c r="F256" s="22">
        <f>F257</f>
        <v>15</v>
      </c>
      <c r="G256" s="20"/>
      <c r="H256" s="38"/>
      <c r="I256" s="38"/>
    </row>
    <row r="257" spans="1:9" ht="49.5" customHeight="1" x14ac:dyDescent="0.25">
      <c r="A257" s="21" t="s">
        <v>257</v>
      </c>
      <c r="B257" s="21" t="s">
        <v>16</v>
      </c>
      <c r="C257" s="21" t="s">
        <v>2</v>
      </c>
      <c r="D257" s="21" t="s">
        <v>212</v>
      </c>
      <c r="E257" s="17"/>
      <c r="F257" s="22">
        <f>F258</f>
        <v>15</v>
      </c>
      <c r="G257" s="20"/>
      <c r="H257" s="38"/>
      <c r="I257" s="38"/>
    </row>
    <row r="258" spans="1:9" ht="53.25" customHeight="1" x14ac:dyDescent="0.25">
      <c r="A258" s="21" t="s">
        <v>258</v>
      </c>
      <c r="B258" s="21" t="s">
        <v>16</v>
      </c>
      <c r="C258" s="21" t="s">
        <v>2</v>
      </c>
      <c r="D258" s="21" t="s">
        <v>213</v>
      </c>
      <c r="E258" s="17"/>
      <c r="F258" s="22">
        <f>F259</f>
        <v>15</v>
      </c>
      <c r="G258" s="20"/>
      <c r="H258" s="38"/>
      <c r="I258" s="38"/>
    </row>
    <row r="259" spans="1:9" ht="34.5" customHeight="1" x14ac:dyDescent="0.25">
      <c r="A259" s="21" t="s">
        <v>188</v>
      </c>
      <c r="B259" s="21" t="s">
        <v>16</v>
      </c>
      <c r="C259" s="21" t="s">
        <v>2</v>
      </c>
      <c r="D259" s="21" t="s">
        <v>213</v>
      </c>
      <c r="E259" s="17">
        <v>200</v>
      </c>
      <c r="F259" s="22">
        <f>F260</f>
        <v>15</v>
      </c>
      <c r="G259" s="20"/>
      <c r="H259" s="38"/>
      <c r="I259" s="38"/>
    </row>
    <row r="260" spans="1:9" ht="35.25" customHeight="1" x14ac:dyDescent="0.25">
      <c r="A260" s="21" t="s">
        <v>64</v>
      </c>
      <c r="B260" s="21" t="s">
        <v>16</v>
      </c>
      <c r="C260" s="21" t="s">
        <v>2</v>
      </c>
      <c r="D260" s="21" t="s">
        <v>213</v>
      </c>
      <c r="E260" s="17">
        <v>240</v>
      </c>
      <c r="F260" s="22">
        <v>15</v>
      </c>
      <c r="G260" s="20"/>
      <c r="H260" s="38"/>
      <c r="I260" s="38"/>
    </row>
    <row r="261" spans="1:9" x14ac:dyDescent="0.25">
      <c r="A261" s="16" t="s">
        <v>51</v>
      </c>
      <c r="B261" s="16" t="s">
        <v>16</v>
      </c>
      <c r="C261" s="16" t="s">
        <v>44</v>
      </c>
      <c r="D261" s="21"/>
      <c r="E261" s="21"/>
      <c r="F261" s="19">
        <f>F262</f>
        <v>6035</v>
      </c>
      <c r="G261" s="20"/>
      <c r="H261" s="19">
        <f>H262</f>
        <v>4435</v>
      </c>
      <c r="I261" s="19">
        <f>I262</f>
        <v>4435</v>
      </c>
    </row>
    <row r="262" spans="1:9" x14ac:dyDescent="0.25">
      <c r="A262" s="21" t="s">
        <v>55</v>
      </c>
      <c r="B262" s="21" t="s">
        <v>16</v>
      </c>
      <c r="C262" s="21" t="s">
        <v>44</v>
      </c>
      <c r="D262" s="21" t="s">
        <v>114</v>
      </c>
      <c r="E262" s="21"/>
      <c r="F262" s="22">
        <f>F263</f>
        <v>6035</v>
      </c>
      <c r="G262" s="20"/>
      <c r="H262" s="22">
        <f>H263</f>
        <v>4435</v>
      </c>
      <c r="I262" s="22">
        <f>I263</f>
        <v>4435</v>
      </c>
    </row>
    <row r="263" spans="1:9" ht="31.5" x14ac:dyDescent="0.25">
      <c r="A263" s="21" t="s">
        <v>56</v>
      </c>
      <c r="B263" s="21" t="s">
        <v>16</v>
      </c>
      <c r="C263" s="21" t="s">
        <v>44</v>
      </c>
      <c r="D263" s="21" t="s">
        <v>129</v>
      </c>
      <c r="E263" s="17"/>
      <c r="F263" s="22">
        <f>F264+F266</f>
        <v>6035</v>
      </c>
      <c r="G263" s="20"/>
      <c r="H263" s="22">
        <f>H264+H266</f>
        <v>4435</v>
      </c>
      <c r="I263" s="22">
        <f>I264+I266</f>
        <v>4435</v>
      </c>
    </row>
    <row r="264" spans="1:9" ht="47.25" x14ac:dyDescent="0.25">
      <c r="A264" s="21" t="s">
        <v>102</v>
      </c>
      <c r="B264" s="21" t="s">
        <v>16</v>
      </c>
      <c r="C264" s="21" t="s">
        <v>44</v>
      </c>
      <c r="D264" s="21" t="s">
        <v>129</v>
      </c>
      <c r="E264" s="17">
        <v>100</v>
      </c>
      <c r="F264" s="22">
        <f>F265</f>
        <v>5871</v>
      </c>
      <c r="G264" s="20"/>
      <c r="H264" s="22">
        <f>H265</f>
        <v>4065</v>
      </c>
      <c r="I264" s="22">
        <f>I265</f>
        <v>4065</v>
      </c>
    </row>
    <row r="265" spans="1:9" x14ac:dyDescent="0.25">
      <c r="A265" s="21" t="s">
        <v>189</v>
      </c>
      <c r="B265" s="21" t="s">
        <v>16</v>
      </c>
      <c r="C265" s="21" t="s">
        <v>44</v>
      </c>
      <c r="D265" s="21" t="s">
        <v>129</v>
      </c>
      <c r="E265" s="17">
        <v>110</v>
      </c>
      <c r="F265" s="22">
        <f>3255+810+650+1019+137</f>
        <v>5871</v>
      </c>
      <c r="G265" s="20"/>
      <c r="H265" s="22">
        <f>3255+810</f>
        <v>4065</v>
      </c>
      <c r="I265" s="22">
        <f>3255+810</f>
        <v>4065</v>
      </c>
    </row>
    <row r="266" spans="1:9" ht="31.5" x14ac:dyDescent="0.25">
      <c r="A266" s="21" t="s">
        <v>188</v>
      </c>
      <c r="B266" s="21" t="s">
        <v>16</v>
      </c>
      <c r="C266" s="21" t="s">
        <v>44</v>
      </c>
      <c r="D266" s="21" t="s">
        <v>129</v>
      </c>
      <c r="E266" s="17">
        <v>200</v>
      </c>
      <c r="F266" s="22">
        <f>F267</f>
        <v>164</v>
      </c>
      <c r="G266" s="20"/>
      <c r="H266" s="22">
        <f>H267</f>
        <v>370</v>
      </c>
      <c r="I266" s="22">
        <f>I267</f>
        <v>370</v>
      </c>
    </row>
    <row r="267" spans="1:9" ht="39.75" customHeight="1" x14ac:dyDescent="0.25">
      <c r="A267" s="21" t="s">
        <v>64</v>
      </c>
      <c r="B267" s="21" t="s">
        <v>16</v>
      </c>
      <c r="C267" s="21" t="s">
        <v>44</v>
      </c>
      <c r="D267" s="21" t="s">
        <v>129</v>
      </c>
      <c r="E267" s="21" t="s">
        <v>65</v>
      </c>
      <c r="F267" s="22">
        <f>370-116-90</f>
        <v>164</v>
      </c>
      <c r="G267" s="20"/>
      <c r="H267" s="22">
        <v>370</v>
      </c>
      <c r="I267" s="22">
        <v>370</v>
      </c>
    </row>
    <row r="268" spans="1:9" ht="22.5" customHeight="1" x14ac:dyDescent="0.25">
      <c r="A268" s="48" t="s">
        <v>19</v>
      </c>
      <c r="B268" s="48"/>
      <c r="C268" s="48"/>
      <c r="D268" s="48"/>
      <c r="E268" s="48"/>
      <c r="F268" s="29">
        <f>F15+F87+F95+F121+F167+F180+F223+F239</f>
        <v>122015</v>
      </c>
      <c r="G268" s="25">
        <f>G87</f>
        <v>267</v>
      </c>
      <c r="H268" s="29" t="e">
        <f>H15+H87+H95+H103+H121+H167+H180+H223+H238+#REF!</f>
        <v>#REF!</v>
      </c>
      <c r="I268" s="29" t="e">
        <f>I15+I87+I95+I103+I121+I167+I180+I223+I238+#REF!</f>
        <v>#REF!</v>
      </c>
    </row>
    <row r="269" spans="1:9" x14ac:dyDescent="0.25">
      <c r="A269" s="7"/>
      <c r="B269" s="7"/>
      <c r="C269" s="7"/>
      <c r="D269" s="7"/>
      <c r="E269" s="7"/>
      <c r="F269" s="8"/>
      <c r="G269" s="2"/>
      <c r="H269" s="8"/>
      <c r="I269" s="8"/>
    </row>
    <row r="270" spans="1:9" x14ac:dyDescent="0.25">
      <c r="A270" s="3"/>
      <c r="B270" s="3"/>
      <c r="C270" s="3"/>
      <c r="D270" s="9"/>
      <c r="E270" s="9"/>
      <c r="F270" s="15"/>
      <c r="G270" s="2"/>
      <c r="H270" s="15"/>
      <c r="I270" s="15"/>
    </row>
    <row r="271" spans="1:9" x14ac:dyDescent="0.25">
      <c r="A271" s="3"/>
      <c r="B271" s="3"/>
      <c r="C271" s="3"/>
      <c r="D271" s="9"/>
      <c r="E271" s="9"/>
      <c r="F271" s="3"/>
      <c r="G271" s="42"/>
      <c r="H271" s="10"/>
      <c r="I271" s="10"/>
    </row>
    <row r="272" spans="1:9" x14ac:dyDescent="0.25">
      <c r="A272" s="2"/>
      <c r="B272" s="2"/>
      <c r="C272" s="2"/>
      <c r="D272" s="43"/>
      <c r="E272" s="43"/>
      <c r="F272" s="42"/>
      <c r="G272" s="2"/>
    </row>
    <row r="273" spans="1:8" x14ac:dyDescent="0.25">
      <c r="A273" s="2"/>
      <c r="B273" s="2"/>
      <c r="C273" s="2"/>
      <c r="D273" s="43"/>
      <c r="E273" s="43"/>
      <c r="F273" s="42"/>
      <c r="G273" s="2"/>
      <c r="H273">
        <v>93170</v>
      </c>
    </row>
    <row r="274" spans="1:8" x14ac:dyDescent="0.25">
      <c r="A274" s="2"/>
      <c r="B274" s="2"/>
      <c r="C274" s="2"/>
      <c r="D274" s="43"/>
      <c r="E274" s="43"/>
      <c r="F274" s="2"/>
      <c r="G274" s="2"/>
    </row>
    <row r="275" spans="1:8" x14ac:dyDescent="0.25">
      <c r="A275" s="2"/>
      <c r="B275" s="2"/>
      <c r="C275" s="2"/>
      <c r="D275" s="43"/>
      <c r="E275" s="43"/>
      <c r="F275" s="2"/>
      <c r="G275" s="2"/>
    </row>
    <row r="276" spans="1:8" x14ac:dyDescent="0.25">
      <c r="A276" s="2"/>
      <c r="B276" s="2"/>
      <c r="C276" s="2"/>
      <c r="D276" s="43"/>
      <c r="E276" s="43"/>
      <c r="F276" s="2"/>
      <c r="G276" s="2"/>
    </row>
    <row r="277" spans="1:8" x14ac:dyDescent="0.25">
      <c r="A277" s="2"/>
      <c r="B277" s="2"/>
      <c r="C277" s="2"/>
      <c r="D277" s="43"/>
      <c r="E277" s="43"/>
      <c r="F277" s="2"/>
      <c r="G277" s="2"/>
    </row>
    <row r="278" spans="1:8" x14ac:dyDescent="0.25">
      <c r="A278" s="2"/>
      <c r="B278" s="2"/>
      <c r="C278" s="2"/>
      <c r="D278" s="43"/>
      <c r="E278" s="43"/>
      <c r="F278" s="2"/>
      <c r="G278" s="2"/>
    </row>
    <row r="279" spans="1:8" x14ac:dyDescent="0.25">
      <c r="A279" s="2"/>
      <c r="B279" s="2"/>
      <c r="C279" s="2"/>
      <c r="D279" s="43"/>
      <c r="E279" s="43"/>
      <c r="F279" s="2"/>
      <c r="G279" s="2"/>
    </row>
    <row r="280" spans="1:8" x14ac:dyDescent="0.25">
      <c r="A280" s="2"/>
      <c r="B280" s="2"/>
      <c r="C280" s="2"/>
      <c r="D280" s="43"/>
      <c r="E280" s="43"/>
      <c r="F280" s="2"/>
      <c r="G280" s="2"/>
    </row>
    <row r="281" spans="1:8" x14ac:dyDescent="0.25">
      <c r="A281" s="2"/>
      <c r="B281" s="2"/>
      <c r="C281" s="2"/>
      <c r="D281" s="43"/>
      <c r="E281" s="43"/>
      <c r="F281" s="2"/>
      <c r="G281" s="2"/>
    </row>
    <row r="282" spans="1:8" x14ac:dyDescent="0.25">
      <c r="A282" s="2"/>
      <c r="B282" s="2"/>
      <c r="C282" s="2"/>
      <c r="D282" s="43"/>
      <c r="E282" s="43"/>
      <c r="F282" s="2"/>
      <c r="G282" s="2"/>
    </row>
    <row r="283" spans="1:8" x14ac:dyDescent="0.25">
      <c r="A283" s="2"/>
      <c r="B283" s="2"/>
      <c r="C283" s="2"/>
      <c r="D283" s="43"/>
      <c r="E283" s="43"/>
      <c r="F283" s="2"/>
      <c r="G283" s="2"/>
    </row>
    <row r="284" spans="1:8" x14ac:dyDescent="0.25">
      <c r="A284" s="2"/>
      <c r="B284" s="2"/>
      <c r="C284" s="2"/>
      <c r="D284" s="43"/>
      <c r="E284" s="43"/>
      <c r="F284" s="2"/>
      <c r="G284" s="2"/>
    </row>
    <row r="285" spans="1:8" x14ac:dyDescent="0.25">
      <c r="A285" s="2"/>
      <c r="B285" s="2"/>
      <c r="C285" s="2"/>
      <c r="D285" s="43"/>
      <c r="E285" s="43"/>
      <c r="F285" s="2"/>
      <c r="G285" s="2"/>
    </row>
    <row r="286" spans="1:8" x14ac:dyDescent="0.25">
      <c r="A286" s="2"/>
      <c r="B286" s="2"/>
      <c r="C286" s="2"/>
      <c r="D286" s="43"/>
      <c r="E286" s="43"/>
      <c r="F286" s="2"/>
      <c r="G286" s="2"/>
    </row>
    <row r="287" spans="1:8" x14ac:dyDescent="0.25">
      <c r="A287" s="2"/>
      <c r="B287" s="2"/>
      <c r="C287" s="2"/>
      <c r="D287" s="43"/>
      <c r="E287" s="43"/>
      <c r="F287" s="2"/>
      <c r="G287" s="2"/>
    </row>
    <row r="288" spans="1:8" x14ac:dyDescent="0.25">
      <c r="A288" s="2"/>
      <c r="B288" s="2"/>
      <c r="C288" s="2"/>
      <c r="D288" s="43"/>
      <c r="E288" s="43"/>
      <c r="F288" s="2"/>
      <c r="G288" s="2"/>
    </row>
    <row r="289" spans="1:7" x14ac:dyDescent="0.25">
      <c r="A289" s="2"/>
      <c r="B289" s="2"/>
      <c r="C289" s="2"/>
      <c r="D289" s="43"/>
      <c r="E289" s="43"/>
      <c r="F289" s="2"/>
      <c r="G289" s="2"/>
    </row>
    <row r="290" spans="1:7" x14ac:dyDescent="0.25">
      <c r="A290" s="2"/>
      <c r="B290" s="2"/>
      <c r="C290" s="2"/>
      <c r="D290" s="43"/>
      <c r="E290" s="43"/>
      <c r="F290" s="2"/>
      <c r="G290" s="2"/>
    </row>
    <row r="291" spans="1:7" x14ac:dyDescent="0.25">
      <c r="A291" s="2"/>
      <c r="B291" s="2"/>
      <c r="C291" s="2"/>
      <c r="D291" s="43"/>
      <c r="E291" s="43"/>
      <c r="F291" s="2"/>
      <c r="G291" s="2"/>
    </row>
    <row r="292" spans="1:7" x14ac:dyDescent="0.25">
      <c r="A292" s="2"/>
      <c r="B292" s="2"/>
      <c r="C292" s="2"/>
      <c r="D292" s="43"/>
      <c r="E292" s="43"/>
      <c r="F292" s="2"/>
      <c r="G292" s="2"/>
    </row>
    <row r="293" spans="1:7" x14ac:dyDescent="0.25">
      <c r="A293" s="2"/>
      <c r="B293" s="2"/>
      <c r="C293" s="2"/>
      <c r="D293" s="43"/>
      <c r="E293" s="43"/>
      <c r="F293" s="2"/>
      <c r="G293" s="2"/>
    </row>
    <row r="294" spans="1:7" x14ac:dyDescent="0.25">
      <c r="A294" s="2"/>
      <c r="B294" s="2"/>
      <c r="C294" s="2"/>
      <c r="D294" s="43"/>
      <c r="E294" s="43"/>
      <c r="F294" s="2"/>
      <c r="G294" s="2"/>
    </row>
    <row r="295" spans="1:7" x14ac:dyDescent="0.25">
      <c r="A295" s="2"/>
      <c r="B295" s="2"/>
      <c r="C295" s="2"/>
      <c r="D295" s="43"/>
      <c r="E295" s="43"/>
      <c r="F295" s="2"/>
      <c r="G295" s="2"/>
    </row>
    <row r="296" spans="1:7" x14ac:dyDescent="0.25">
      <c r="A296" s="2"/>
      <c r="B296" s="2"/>
      <c r="C296" s="2"/>
      <c r="D296" s="43"/>
      <c r="E296" s="43"/>
      <c r="F296" s="2"/>
      <c r="G296" s="2"/>
    </row>
    <row r="297" spans="1:7" x14ac:dyDescent="0.25">
      <c r="A297" s="2"/>
      <c r="B297" s="2"/>
      <c r="C297" s="2"/>
      <c r="D297" s="43"/>
      <c r="E297" s="43"/>
      <c r="F297" s="2"/>
      <c r="G297" s="2"/>
    </row>
    <row r="298" spans="1:7" x14ac:dyDescent="0.25">
      <c r="A298" s="2"/>
      <c r="B298" s="2"/>
      <c r="C298" s="2"/>
      <c r="D298" s="43"/>
      <c r="E298" s="43"/>
      <c r="F298" s="2"/>
      <c r="G298" s="2"/>
    </row>
    <row r="299" spans="1:7" x14ac:dyDescent="0.25">
      <c r="A299" s="2"/>
      <c r="B299" s="2"/>
      <c r="C299" s="2"/>
      <c r="D299" s="43"/>
      <c r="E299" s="43"/>
      <c r="F299" s="2"/>
      <c r="G299" s="2"/>
    </row>
    <row r="300" spans="1:7" x14ac:dyDescent="0.25">
      <c r="A300" s="2"/>
      <c r="B300" s="2"/>
      <c r="C300" s="2"/>
      <c r="D300" s="43"/>
      <c r="E300" s="43"/>
      <c r="F300" s="2"/>
      <c r="G300" s="2"/>
    </row>
    <row r="301" spans="1:7" x14ac:dyDescent="0.25">
      <c r="A301" s="2"/>
      <c r="B301" s="2"/>
      <c r="C301" s="2"/>
      <c r="D301" s="43"/>
      <c r="E301" s="43"/>
      <c r="F301" s="2"/>
      <c r="G301" s="2"/>
    </row>
    <row r="302" spans="1:7" x14ac:dyDescent="0.25">
      <c r="A302" s="2"/>
      <c r="B302" s="2"/>
      <c r="C302" s="2"/>
      <c r="D302" s="43"/>
      <c r="E302" s="43"/>
      <c r="F302" s="2"/>
      <c r="G302" s="2"/>
    </row>
    <row r="303" spans="1:7" x14ac:dyDescent="0.25">
      <c r="A303" s="2"/>
      <c r="B303" s="2"/>
      <c r="C303" s="2"/>
      <c r="D303" s="43"/>
      <c r="E303" s="43"/>
      <c r="F303" s="2"/>
      <c r="G303" s="2"/>
    </row>
    <row r="304" spans="1:7" x14ac:dyDescent="0.25">
      <c r="A304" s="2"/>
      <c r="B304" s="2"/>
      <c r="C304" s="2"/>
      <c r="D304" s="43"/>
      <c r="E304" s="43"/>
      <c r="F304" s="2"/>
      <c r="G304" s="2"/>
    </row>
    <row r="305" spans="1:7" x14ac:dyDescent="0.25">
      <c r="A305" s="2"/>
      <c r="B305" s="2"/>
      <c r="C305" s="2"/>
      <c r="D305" s="43"/>
      <c r="E305" s="43"/>
      <c r="F305" s="2"/>
      <c r="G305" s="2"/>
    </row>
    <row r="306" spans="1:7" x14ac:dyDescent="0.25">
      <c r="A306" s="2"/>
      <c r="B306" s="2"/>
      <c r="C306" s="2"/>
      <c r="D306" s="43"/>
      <c r="E306" s="43"/>
      <c r="F306" s="2"/>
      <c r="G306" s="2"/>
    </row>
    <row r="307" spans="1:7" x14ac:dyDescent="0.25">
      <c r="A307" s="2"/>
      <c r="B307" s="2"/>
      <c r="C307" s="2"/>
      <c r="D307" s="43"/>
      <c r="E307" s="43"/>
      <c r="F307" s="2"/>
      <c r="G307" s="2"/>
    </row>
    <row r="308" spans="1:7" x14ac:dyDescent="0.25">
      <c r="A308" s="2"/>
      <c r="B308" s="2"/>
      <c r="C308" s="2"/>
      <c r="D308" s="43"/>
      <c r="E308" s="43"/>
      <c r="F308" s="2"/>
      <c r="G308" s="2"/>
    </row>
    <row r="309" spans="1:7" x14ac:dyDescent="0.25">
      <c r="A309" s="2"/>
      <c r="B309" s="2"/>
      <c r="C309" s="2"/>
      <c r="D309" s="43"/>
      <c r="E309" s="43"/>
      <c r="F309" s="2"/>
      <c r="G309" s="2"/>
    </row>
    <row r="310" spans="1:7" x14ac:dyDescent="0.25">
      <c r="A310" s="2"/>
      <c r="B310" s="2"/>
      <c r="C310" s="2"/>
      <c r="D310" s="43"/>
      <c r="E310" s="43"/>
      <c r="F310" s="2"/>
      <c r="G310" s="2"/>
    </row>
    <row r="311" spans="1:7" x14ac:dyDescent="0.25">
      <c r="A311" s="2"/>
      <c r="B311" s="2"/>
      <c r="C311" s="2"/>
      <c r="D311" s="43"/>
      <c r="E311" s="43"/>
      <c r="F311" s="2"/>
      <c r="G311" s="2"/>
    </row>
    <row r="312" spans="1:7" x14ac:dyDescent="0.25">
      <c r="A312" s="2"/>
      <c r="B312" s="2"/>
      <c r="C312" s="2"/>
      <c r="D312" s="43"/>
      <c r="E312" s="43"/>
      <c r="F312" s="2"/>
      <c r="G312" s="2"/>
    </row>
    <row r="313" spans="1:7" x14ac:dyDescent="0.25">
      <c r="A313" s="2"/>
      <c r="B313" s="2"/>
      <c r="C313" s="2"/>
      <c r="D313" s="43"/>
      <c r="E313" s="43"/>
      <c r="F313" s="2"/>
      <c r="G313" s="2"/>
    </row>
    <row r="314" spans="1:7" x14ac:dyDescent="0.25">
      <c r="A314" s="2"/>
      <c r="B314" s="2"/>
      <c r="C314" s="2"/>
      <c r="D314" s="43"/>
      <c r="E314" s="43"/>
      <c r="F314" s="2"/>
      <c r="G314" s="2"/>
    </row>
    <row r="315" spans="1:7" x14ac:dyDescent="0.25">
      <c r="A315" s="2"/>
      <c r="B315" s="2"/>
      <c r="C315" s="2"/>
      <c r="D315" s="43"/>
      <c r="E315" s="43"/>
      <c r="F315" s="2"/>
      <c r="G315" s="2"/>
    </row>
    <row r="316" spans="1:7" x14ac:dyDescent="0.25">
      <c r="A316" s="2"/>
      <c r="B316" s="2"/>
      <c r="C316" s="2"/>
      <c r="D316" s="43"/>
      <c r="E316" s="43"/>
      <c r="F316" s="2"/>
      <c r="G316" s="2"/>
    </row>
    <row r="317" spans="1:7" x14ac:dyDescent="0.25">
      <c r="A317" s="2"/>
      <c r="B317" s="2"/>
      <c r="C317" s="2"/>
      <c r="D317" s="43"/>
      <c r="E317" s="43"/>
      <c r="F317" s="2"/>
      <c r="G317" s="2"/>
    </row>
    <row r="318" spans="1:7" x14ac:dyDescent="0.25">
      <c r="A318" s="2"/>
      <c r="B318" s="2"/>
      <c r="C318" s="2"/>
      <c r="D318" s="43"/>
      <c r="E318" s="43"/>
      <c r="F318" s="2"/>
      <c r="G318" s="2"/>
    </row>
    <row r="319" spans="1:7" x14ac:dyDescent="0.25">
      <c r="A319" s="2"/>
      <c r="B319" s="2"/>
      <c r="C319" s="2"/>
      <c r="D319" s="43"/>
      <c r="E319" s="43"/>
      <c r="F319" s="2"/>
      <c r="G319" s="2"/>
    </row>
    <row r="320" spans="1:7" x14ac:dyDescent="0.25">
      <c r="A320" s="2"/>
      <c r="B320" s="2"/>
      <c r="C320" s="2"/>
      <c r="D320" s="43"/>
      <c r="E320" s="43"/>
      <c r="F320" s="2"/>
      <c r="G320" s="2"/>
    </row>
    <row r="321" spans="1:7" x14ac:dyDescent="0.25">
      <c r="A321" s="2"/>
      <c r="B321" s="2"/>
      <c r="C321" s="2"/>
      <c r="D321" s="43"/>
      <c r="E321" s="43"/>
      <c r="F321" s="2"/>
      <c r="G321" s="2"/>
    </row>
    <row r="322" spans="1:7" x14ac:dyDescent="0.25">
      <c r="A322" s="2"/>
      <c r="B322" s="2"/>
      <c r="C322" s="2"/>
      <c r="D322" s="43"/>
      <c r="E322" s="43"/>
      <c r="F322" s="2"/>
      <c r="G322" s="2"/>
    </row>
    <row r="323" spans="1:7" x14ac:dyDescent="0.25">
      <c r="A323" s="2"/>
      <c r="B323" s="2"/>
      <c r="C323" s="2"/>
      <c r="D323" s="43"/>
      <c r="E323" s="43"/>
      <c r="F323" s="2"/>
      <c r="G323" s="2"/>
    </row>
    <row r="324" spans="1:7" x14ac:dyDescent="0.25">
      <c r="A324" s="2"/>
      <c r="B324" s="2"/>
      <c r="C324" s="2"/>
      <c r="D324" s="43"/>
      <c r="E324" s="43"/>
      <c r="F324" s="2"/>
      <c r="G324" s="2"/>
    </row>
    <row r="325" spans="1:7" x14ac:dyDescent="0.25">
      <c r="A325" s="2"/>
      <c r="B325" s="2"/>
      <c r="C325" s="2"/>
      <c r="D325" s="43"/>
      <c r="E325" s="43"/>
      <c r="F325" s="2"/>
      <c r="G325" s="2"/>
    </row>
    <row r="326" spans="1:7" x14ac:dyDescent="0.25">
      <c r="A326" s="2"/>
      <c r="B326" s="2"/>
      <c r="C326" s="2"/>
      <c r="D326" s="43"/>
      <c r="E326" s="43"/>
      <c r="F326" s="2"/>
      <c r="G326" s="2"/>
    </row>
    <row r="327" spans="1:7" x14ac:dyDescent="0.25">
      <c r="A327" s="2"/>
      <c r="B327" s="2"/>
      <c r="C327" s="2"/>
      <c r="D327" s="43"/>
      <c r="E327" s="43"/>
      <c r="F327" s="2"/>
      <c r="G327" s="2"/>
    </row>
    <row r="328" spans="1:7" x14ac:dyDescent="0.25">
      <c r="A328" s="2"/>
      <c r="B328" s="2"/>
      <c r="C328" s="2"/>
      <c r="D328" s="43"/>
      <c r="E328" s="43"/>
      <c r="F328" s="2"/>
      <c r="G328" s="2"/>
    </row>
    <row r="329" spans="1:7" x14ac:dyDescent="0.25">
      <c r="A329" s="2"/>
      <c r="B329" s="2"/>
      <c r="C329" s="2"/>
      <c r="D329" s="43"/>
      <c r="E329" s="43"/>
      <c r="F329" s="2"/>
      <c r="G329" s="2"/>
    </row>
    <row r="330" spans="1:7" x14ac:dyDescent="0.25">
      <c r="A330" s="2"/>
      <c r="B330" s="2"/>
      <c r="C330" s="2"/>
      <c r="D330" s="43"/>
      <c r="E330" s="43"/>
      <c r="F330" s="2"/>
      <c r="G330" s="2"/>
    </row>
    <row r="331" spans="1:7" x14ac:dyDescent="0.25">
      <c r="A331" s="2"/>
      <c r="B331" s="2"/>
      <c r="C331" s="2"/>
      <c r="D331" s="43"/>
      <c r="E331" s="43"/>
      <c r="F331" s="2"/>
      <c r="G331" s="2"/>
    </row>
    <row r="332" spans="1:7" x14ac:dyDescent="0.25">
      <c r="A332" s="2"/>
      <c r="B332" s="2"/>
      <c r="C332" s="2"/>
      <c r="D332" s="43"/>
      <c r="E332" s="43"/>
      <c r="F332" s="2"/>
      <c r="G332" s="2"/>
    </row>
    <row r="333" spans="1:7" x14ac:dyDescent="0.25">
      <c r="A333" s="2"/>
      <c r="B333" s="2"/>
      <c r="C333" s="2"/>
      <c r="D333" s="43"/>
      <c r="E333" s="43"/>
      <c r="F333" s="2"/>
      <c r="G333" s="2"/>
    </row>
    <row r="334" spans="1:7" x14ac:dyDescent="0.25">
      <c r="A334" s="2"/>
      <c r="B334" s="2"/>
      <c r="C334" s="2"/>
      <c r="D334" s="43"/>
      <c r="E334" s="43"/>
      <c r="F334" s="2"/>
      <c r="G334" s="2"/>
    </row>
    <row r="335" spans="1:7" x14ac:dyDescent="0.25">
      <c r="A335" s="2"/>
      <c r="B335" s="2"/>
      <c r="C335" s="2"/>
      <c r="D335" s="43"/>
      <c r="E335" s="43"/>
      <c r="F335" s="2"/>
      <c r="G335" s="2"/>
    </row>
    <row r="336" spans="1:7" x14ac:dyDescent="0.25">
      <c r="A336" s="2"/>
      <c r="B336" s="2"/>
      <c r="C336" s="2"/>
      <c r="D336" s="43"/>
      <c r="E336" s="43"/>
      <c r="F336" s="2"/>
      <c r="G336" s="2"/>
    </row>
    <row r="337" spans="1:7" x14ac:dyDescent="0.25">
      <c r="A337" s="2"/>
      <c r="B337" s="2"/>
      <c r="C337" s="2"/>
      <c r="D337" s="43"/>
      <c r="E337" s="43"/>
      <c r="F337" s="2"/>
      <c r="G337" s="2"/>
    </row>
    <row r="338" spans="1:7" x14ac:dyDescent="0.25">
      <c r="A338" s="2"/>
      <c r="B338" s="2"/>
      <c r="C338" s="2"/>
      <c r="D338" s="43"/>
      <c r="E338" s="43"/>
      <c r="F338" s="2"/>
      <c r="G338" s="2"/>
    </row>
    <row r="339" spans="1:7" x14ac:dyDescent="0.25">
      <c r="A339" s="2"/>
      <c r="B339" s="2"/>
      <c r="C339" s="2"/>
      <c r="D339" s="43"/>
      <c r="E339" s="43"/>
      <c r="F339" s="2"/>
      <c r="G339" s="2"/>
    </row>
    <row r="340" spans="1:7" x14ac:dyDescent="0.25">
      <c r="A340" s="2"/>
      <c r="B340" s="2"/>
      <c r="C340" s="2"/>
      <c r="D340" s="43"/>
      <c r="E340" s="43"/>
      <c r="F340" s="2"/>
      <c r="G340" s="2"/>
    </row>
    <row r="341" spans="1:7" x14ac:dyDescent="0.25">
      <c r="A341" s="2"/>
      <c r="B341" s="2"/>
      <c r="C341" s="2"/>
      <c r="D341" s="43"/>
      <c r="E341" s="43"/>
      <c r="F341" s="2"/>
      <c r="G341" s="2"/>
    </row>
    <row r="342" spans="1:7" x14ac:dyDescent="0.25">
      <c r="A342" s="2"/>
      <c r="B342" s="2"/>
      <c r="C342" s="2"/>
      <c r="D342" s="43"/>
      <c r="E342" s="43"/>
      <c r="F342" s="2"/>
      <c r="G342" s="2"/>
    </row>
    <row r="343" spans="1:7" x14ac:dyDescent="0.25">
      <c r="A343" s="2"/>
      <c r="B343" s="2"/>
      <c r="C343" s="2"/>
      <c r="D343" s="43"/>
      <c r="E343" s="43"/>
      <c r="F343" s="2"/>
      <c r="G343" s="2"/>
    </row>
    <row r="344" spans="1:7" x14ac:dyDescent="0.25">
      <c r="A344" s="2"/>
      <c r="B344" s="2"/>
      <c r="C344" s="2"/>
      <c r="D344" s="43"/>
      <c r="E344" s="43"/>
      <c r="F344" s="2"/>
      <c r="G344" s="2"/>
    </row>
    <row r="345" spans="1:7" x14ac:dyDescent="0.25">
      <c r="A345" s="2"/>
      <c r="B345" s="2"/>
      <c r="C345" s="2"/>
      <c r="D345" s="43"/>
      <c r="E345" s="43"/>
      <c r="F345" s="2"/>
      <c r="G345" s="2"/>
    </row>
    <row r="346" spans="1:7" x14ac:dyDescent="0.25">
      <c r="A346" s="2"/>
      <c r="B346" s="2"/>
      <c r="C346" s="2"/>
      <c r="D346" s="43"/>
      <c r="E346" s="43"/>
      <c r="F346" s="2"/>
      <c r="G346" s="2"/>
    </row>
    <row r="347" spans="1:7" x14ac:dyDescent="0.25">
      <c r="A347" s="2"/>
      <c r="B347" s="2"/>
      <c r="C347" s="2"/>
      <c r="D347" s="43"/>
      <c r="E347" s="43"/>
      <c r="F347" s="2"/>
      <c r="G347" s="2"/>
    </row>
    <row r="348" spans="1:7" x14ac:dyDescent="0.25">
      <c r="A348" s="2"/>
      <c r="B348" s="2"/>
      <c r="C348" s="2"/>
      <c r="D348" s="43"/>
      <c r="E348" s="43"/>
      <c r="F348" s="2"/>
      <c r="G348" s="2"/>
    </row>
    <row r="349" spans="1:7" x14ac:dyDescent="0.25">
      <c r="A349" s="2"/>
      <c r="B349" s="2"/>
      <c r="C349" s="2"/>
      <c r="D349" s="43"/>
      <c r="E349" s="43"/>
      <c r="F349" s="2"/>
      <c r="G349" s="2"/>
    </row>
    <row r="350" spans="1:7" x14ac:dyDescent="0.25">
      <c r="A350" s="2"/>
      <c r="B350" s="2"/>
      <c r="C350" s="2"/>
      <c r="D350" s="43"/>
      <c r="E350" s="43"/>
      <c r="F350" s="2"/>
      <c r="G350" s="2"/>
    </row>
    <row r="351" spans="1:7" x14ac:dyDescent="0.25">
      <c r="A351" s="2"/>
      <c r="B351" s="2"/>
      <c r="C351" s="2"/>
      <c r="D351" s="43"/>
      <c r="E351" s="43"/>
      <c r="F351" s="2"/>
      <c r="G351" s="2"/>
    </row>
    <row r="352" spans="1:7" x14ac:dyDescent="0.25">
      <c r="A352" s="2"/>
      <c r="B352" s="2"/>
      <c r="C352" s="2"/>
      <c r="D352" s="43"/>
      <c r="E352" s="43"/>
      <c r="F352" s="2"/>
      <c r="G352" s="2"/>
    </row>
    <row r="353" spans="1:7" x14ac:dyDescent="0.25">
      <c r="A353" s="2"/>
      <c r="B353" s="2"/>
      <c r="C353" s="2"/>
      <c r="D353" s="43"/>
      <c r="E353" s="43"/>
      <c r="F353" s="2"/>
      <c r="G353" s="2"/>
    </row>
    <row r="354" spans="1:7" x14ac:dyDescent="0.25">
      <c r="A354" s="2"/>
      <c r="B354" s="2"/>
      <c r="C354" s="2"/>
      <c r="D354" s="43"/>
      <c r="E354" s="43"/>
      <c r="F354" s="2"/>
      <c r="G354" s="2"/>
    </row>
    <row r="355" spans="1:7" x14ac:dyDescent="0.25">
      <c r="A355" s="2"/>
      <c r="B355" s="2"/>
      <c r="C355" s="2"/>
      <c r="D355" s="43"/>
      <c r="E355" s="43"/>
      <c r="F355" s="2"/>
      <c r="G355" s="2"/>
    </row>
    <row r="356" spans="1:7" x14ac:dyDescent="0.25">
      <c r="A356" s="2"/>
      <c r="B356" s="2"/>
      <c r="C356" s="2"/>
      <c r="D356" s="43"/>
      <c r="E356" s="43"/>
      <c r="F356" s="2"/>
      <c r="G356" s="2"/>
    </row>
    <row r="357" spans="1:7" x14ac:dyDescent="0.25">
      <c r="A357" s="2"/>
      <c r="B357" s="2"/>
      <c r="C357" s="2"/>
      <c r="D357" s="43"/>
      <c r="E357" s="43"/>
      <c r="F357" s="2"/>
      <c r="G357" s="2"/>
    </row>
    <row r="358" spans="1:7" x14ac:dyDescent="0.25">
      <c r="A358" s="2"/>
      <c r="B358" s="2"/>
      <c r="C358" s="2"/>
      <c r="D358" s="43"/>
      <c r="E358" s="43"/>
      <c r="F358" s="2"/>
      <c r="G358" s="2"/>
    </row>
    <row r="359" spans="1:7" x14ac:dyDescent="0.25">
      <c r="A359" s="2"/>
      <c r="B359" s="2"/>
      <c r="C359" s="2"/>
      <c r="D359" s="43"/>
      <c r="E359" s="43"/>
      <c r="F359" s="2"/>
      <c r="G359" s="2"/>
    </row>
    <row r="360" spans="1:7" x14ac:dyDescent="0.25">
      <c r="A360" s="2"/>
      <c r="B360" s="2"/>
      <c r="C360" s="2"/>
      <c r="D360" s="43"/>
      <c r="E360" s="43"/>
      <c r="F360" s="2"/>
      <c r="G360" s="2"/>
    </row>
    <row r="361" spans="1:7" x14ac:dyDescent="0.25">
      <c r="A361" s="2"/>
      <c r="B361" s="2"/>
      <c r="C361" s="2"/>
      <c r="D361" s="43"/>
      <c r="E361" s="43"/>
      <c r="F361" s="2"/>
      <c r="G361" s="2"/>
    </row>
    <row r="362" spans="1:7" x14ac:dyDescent="0.25">
      <c r="A362" s="2"/>
      <c r="B362" s="2"/>
      <c r="C362" s="2"/>
      <c r="D362" s="43"/>
      <c r="E362" s="43"/>
      <c r="F362" s="2"/>
      <c r="G362" s="2"/>
    </row>
    <row r="363" spans="1:7" x14ac:dyDescent="0.25">
      <c r="A363" s="2"/>
      <c r="B363" s="2"/>
      <c r="C363" s="2"/>
      <c r="D363" s="43"/>
      <c r="E363" s="43"/>
      <c r="F363" s="2"/>
      <c r="G363" s="2"/>
    </row>
    <row r="364" spans="1:7" x14ac:dyDescent="0.25">
      <c r="A364" s="2"/>
      <c r="B364" s="2"/>
      <c r="C364" s="2"/>
      <c r="D364" s="43"/>
      <c r="E364" s="43"/>
      <c r="F364" s="2"/>
      <c r="G364" s="2"/>
    </row>
    <row r="365" spans="1:7" x14ac:dyDescent="0.25">
      <c r="A365" s="2"/>
      <c r="B365" s="2"/>
      <c r="C365" s="2"/>
      <c r="D365" s="43"/>
      <c r="E365" s="43"/>
      <c r="F365" s="2"/>
      <c r="G365" s="2"/>
    </row>
  </sheetData>
  <mergeCells count="11">
    <mergeCell ref="D1:F1"/>
    <mergeCell ref="J3:L3"/>
    <mergeCell ref="D3:F3"/>
    <mergeCell ref="A12:G12"/>
    <mergeCell ref="A268:E268"/>
    <mergeCell ref="D2:G2"/>
    <mergeCell ref="D4:F4"/>
    <mergeCell ref="D6:F6"/>
    <mergeCell ref="D7:G7"/>
    <mergeCell ref="D8:F8"/>
    <mergeCell ref="D9:F9"/>
  </mergeCells>
  <phoneticPr fontId="0" type="noConversion"/>
  <pageMargins left="0.84" right="0.21" top="0.39370078740157483" bottom="0.28000000000000003" header="0.19685039370078741" footer="0.19685039370078741"/>
  <pageSetup paperSize="9" scale="59" fitToHeight="4" orientation="portrait" r:id="rId1"/>
  <headerFooter alignWithMargins="0"/>
  <rowBreaks count="4" manualBreakCount="4">
    <brk id="64" max="7" man="1"/>
    <brk id="147" max="7" man="1"/>
    <brk id="183" max="7" man="1"/>
    <brk id="2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Новый 1</vt:lpstr>
      <vt:lpstr>'Новый 1'!Заголовки_для_печати</vt:lpstr>
      <vt:lpstr>'Новый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verderevskay_vb</dc:creator>
  <cp:lastModifiedBy>Елена Валерьевна Андреева</cp:lastModifiedBy>
  <cp:lastPrinted>2017-11-30T11:48:42Z</cp:lastPrinted>
  <dcterms:created xsi:type="dcterms:W3CDTF">2016-04-28T13:32:03Z</dcterms:created>
  <dcterms:modified xsi:type="dcterms:W3CDTF">2017-12-08T08:07:08Z</dcterms:modified>
</cp:coreProperties>
</file>