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sers\2 БЮДЖЕТНЫЙ ОТДЕЛ\БЮДЖЕТНОЕ ПОСЛАНИЕ 2020\"/>
    </mc:Choice>
  </mc:AlternateContent>
  <bookViews>
    <workbookView xWindow="0" yWindow="0" windowWidth="17370" windowHeight="10215"/>
  </bookViews>
  <sheets>
    <sheet name="2019" sheetId="2" r:id="rId1"/>
  </sheets>
  <definedNames>
    <definedName name="_xlnm.Print_Titles" localSheetId="0">'2019'!$5:$6</definedName>
  </definedNames>
  <calcPr calcId="162913"/>
</workbook>
</file>

<file path=xl/calcChain.xml><?xml version="1.0" encoding="utf-8"?>
<calcChain xmlns="http://schemas.openxmlformats.org/spreadsheetml/2006/main">
  <c r="E92" i="2" l="1"/>
  <c r="D78" i="2" l="1"/>
  <c r="D75" i="2"/>
  <c r="D69" i="2"/>
  <c r="D71" i="2"/>
  <c r="D72" i="2"/>
  <c r="D74" i="2"/>
  <c r="C85" i="2" l="1"/>
  <c r="E80" i="2" l="1"/>
  <c r="E79" i="2"/>
  <c r="E78" i="2"/>
  <c r="E77" i="2"/>
  <c r="E76" i="2"/>
  <c r="E75" i="2"/>
  <c r="E74" i="2"/>
  <c r="E73" i="2"/>
  <c r="E72" i="2"/>
  <c r="E71" i="2"/>
  <c r="E70" i="2"/>
  <c r="E69" i="2"/>
  <c r="C82" i="2" l="1"/>
  <c r="D56" i="2" l="1"/>
  <c r="D57" i="2"/>
  <c r="D55" i="2"/>
  <c r="D52" i="2" l="1"/>
  <c r="D68" i="2"/>
  <c r="E68" i="2" s="1"/>
  <c r="C68" i="2"/>
  <c r="D37" i="2" l="1"/>
  <c r="D47" i="2" l="1"/>
  <c r="D43" i="2" l="1"/>
  <c r="C8" i="2"/>
  <c r="E95" i="2"/>
  <c r="D87" i="2"/>
  <c r="D53" i="2" l="1"/>
  <c r="E35" i="2"/>
  <c r="D29" i="2"/>
  <c r="C29" i="2"/>
  <c r="C10" i="2"/>
  <c r="C99" i="2" l="1"/>
  <c r="C93" i="2"/>
  <c r="C98" i="2" s="1"/>
  <c r="C90" i="2"/>
  <c r="C97" i="2" s="1"/>
  <c r="C86" i="2"/>
  <c r="C89" i="2" l="1"/>
  <c r="C101" i="2" l="1"/>
  <c r="C83" i="2" s="1"/>
  <c r="C106" i="2"/>
  <c r="E91" i="2" l="1"/>
  <c r="E94" i="2"/>
  <c r="E103" i="2"/>
  <c r="E104" i="2"/>
  <c r="E105" i="2"/>
  <c r="D64" i="2"/>
  <c r="D62" i="2"/>
  <c r="D12" i="2" l="1"/>
  <c r="D86" i="2"/>
  <c r="C26" i="2"/>
  <c r="D36" i="2"/>
  <c r="E47" i="2"/>
  <c r="D90" i="2"/>
  <c r="D93" i="2"/>
  <c r="D98" i="2" s="1"/>
  <c r="E87" i="2"/>
  <c r="D10" i="2"/>
  <c r="E10" i="2" s="1"/>
  <c r="D8" i="2"/>
  <c r="D60" i="2"/>
  <c r="C60" i="2"/>
  <c r="C53" i="2"/>
  <c r="C43" i="2"/>
  <c r="D49" i="2"/>
  <c r="C49" i="2"/>
  <c r="D40" i="2"/>
  <c r="C40" i="2"/>
  <c r="E38" i="2"/>
  <c r="D22" i="2"/>
  <c r="C22" i="2"/>
  <c r="C12" i="2"/>
  <c r="E9" i="2"/>
  <c r="E11" i="2"/>
  <c r="E13" i="2"/>
  <c r="E14" i="2"/>
  <c r="E15" i="2"/>
  <c r="E16" i="2"/>
  <c r="E18" i="2"/>
  <c r="E20" i="2"/>
  <c r="E21" i="2"/>
  <c r="E23" i="2"/>
  <c r="E24" i="2"/>
  <c r="E30" i="2"/>
  <c r="E33" i="2"/>
  <c r="E39" i="2"/>
  <c r="E44" i="2"/>
  <c r="E45" i="2"/>
  <c r="E48" i="2"/>
  <c r="E50" i="2"/>
  <c r="E54" i="2"/>
  <c r="E55" i="2"/>
  <c r="E56" i="2"/>
  <c r="E58" i="2"/>
  <c r="E59" i="2"/>
  <c r="E61" i="2"/>
  <c r="D19" i="2"/>
  <c r="D17" i="2" s="1"/>
  <c r="C19" i="2"/>
  <c r="C17" i="2" s="1"/>
  <c r="E17" i="2" l="1"/>
  <c r="E36" i="2"/>
  <c r="D26" i="2"/>
  <c r="D7" i="2" s="1"/>
  <c r="E12" i="2"/>
  <c r="D51" i="2"/>
  <c r="E90" i="2"/>
  <c r="E88" i="2"/>
  <c r="E93" i="2"/>
  <c r="E22" i="2"/>
  <c r="E43" i="2"/>
  <c r="E37" i="2"/>
  <c r="C7" i="2"/>
  <c r="E60" i="2"/>
  <c r="E29" i="2"/>
  <c r="E49" i="2"/>
  <c r="C52" i="2"/>
  <c r="C51" i="2" s="1"/>
  <c r="E19" i="2"/>
  <c r="E57" i="2"/>
  <c r="E53" i="2"/>
  <c r="E8" i="2"/>
  <c r="D89" i="2"/>
  <c r="E26" i="2" l="1"/>
  <c r="E86" i="2"/>
  <c r="E98" i="2"/>
  <c r="E7" i="2"/>
  <c r="C66" i="2"/>
  <c r="E52" i="2"/>
  <c r="E51" i="2"/>
  <c r="D66" i="2" l="1"/>
  <c r="D82" i="2" l="1"/>
  <c r="D97" i="2"/>
  <c r="D96" i="2" s="1"/>
  <c r="D85" i="2" s="1"/>
  <c r="E66" i="2"/>
  <c r="E82" i="2" l="1"/>
  <c r="D83" i="2"/>
  <c r="E97" i="2"/>
  <c r="D106" i="2"/>
  <c r="E96" i="2"/>
  <c r="E83" i="2" l="1"/>
  <c r="E106" i="2"/>
</calcChain>
</file>

<file path=xl/sharedStrings.xml><?xml version="1.0" encoding="utf-8"?>
<sst xmlns="http://schemas.openxmlformats.org/spreadsheetml/2006/main" count="195" uniqueCount="195">
  <si>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</si>
  <si>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</si>
  <si>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</si>
  <si>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</si>
  <si>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Доходы бюджетов городских округов от возврата иными организациями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</si>
  <si>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</si>
  <si>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</si>
  <si>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Прочие безвозмездные поступления в бюджеты городских округов</t>
  </si>
  <si>
    <t>00020704050040000180</t>
  </si>
  <si>
    <t>ПРОЧИЕ БЕЗВОЗМЕЗДНЫЕ ПОСТУПЛЕНИЯ</t>
  </si>
  <si>
    <t>00020700000000000000</t>
  </si>
  <si>
    <t>Прочие межбюджетные трансферты, передаваемые бюджетам</t>
  </si>
  <si>
    <t>00020249999000000151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</si>
  <si>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</si>
  <si>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00020245160040000151</t>
  </si>
  <si>
    <t>Иные межбюджетные трансферты</t>
  </si>
  <si>
    <t>00020240000000000151</t>
  </si>
  <si>
    <t>Субвенции бюджетам бюджетной системы Российской Федерации</t>
  </si>
  <si>
    <t>00020230000000000151</t>
  </si>
  <si>
    <t>Субсидии бюджетам бюджетной системы Российской Федерации (межбюджетные субсидии)</t>
  </si>
  <si>
    <t>00020220000000000151</t>
  </si>
  <si>
    <t>Дотации на выравнивание бюджетной обеспеченности</t>
  </si>
  <si>
    <t>00020215001000000151</t>
  </si>
  <si>
    <t>Дотации бюджетам бюджетной системы Российской Федерации</t>
  </si>
  <si>
    <t>00020210000000000151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</si>
  <si>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</si>
  <si>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</si>
  <si>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</t>
  </si>
  <si>
    <t>00020000000000000000</t>
  </si>
  <si>
    <t>Прочие неналоговые доходы бюджетов городских округов</t>
  </si>
  <si>
    <t>00011705040040000180</t>
  </si>
  <si>
    <t>ПРОЧИЕ НЕНАЛОГОВЫЕ ДОХОДЫ</t>
  </si>
  <si>
    <t>00011700000000000000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</si>
  <si>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</si>
  <si>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</si>
  <si>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>ШТРАФЫ, САНКЦИИ, ВОЗМЕЩЕНИЕ УЩЕРБА</t>
  </si>
  <si>
    <t>00011600000000000000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</si>
  <si>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</si>
  <si>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</si>
  <si>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</t>
  </si>
  <si>
    <t>00011402000000000000</t>
  </si>
  <si>
    <t>ДОХОДЫ ОТ ПРОДАЖИ МАТЕРИАЛЬНЫХ И НЕМАТЕРИАЛЬНЫХ АКТИВОВ</t>
  </si>
  <si>
    <t>00011400000000000000</t>
  </si>
  <si>
    <t>Прочие доходы от компенсации затрат государства</t>
  </si>
  <si>
    <t>00011302990000000130</t>
  </si>
  <si>
    <t>Прочие доходы от оказания платных услуг (работ)</t>
  </si>
  <si>
    <t>00011301990000000130</t>
  </si>
  <si>
    <t>ДОХОДЫ ОТ ОКАЗАНИЯ ПЛАТНЫХ УСЛУГ (РАБОТ) И КОМПЕНСАЦИИ ЗАТРАТ ГОСУДАРСТВА</t>
  </si>
  <si>
    <t>00011300000000000000</t>
  </si>
  <si>
    <t>Плата за негативное воздействие на окружающую среду</t>
  </si>
  <si>
    <t>00011201000010000120</t>
  </si>
  <si>
    <t>ПЛАТЕЖИ ПРИ ПОЛЬЗОВАНИИ ПРИРОДНЫМИ РЕСУРСАМИ</t>
  </si>
  <si>
    <t>00011200000000000000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</si>
  <si>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</si>
  <si>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00011109040000000120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</si>
  <si>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</si>
  <si>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00011109000000000120</t>
  </si>
  <si>
    <t>Платежи от государственных и муниципальных унитарных предприятий</t>
  </si>
  <si>
    <t>00011107000000000120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</si>
  <si>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</si>
  <si>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</si>
  <si>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00011105010100000120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</si>
  <si>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</si>
  <si>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00011105000000000120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</si>
  <si>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</si>
  <si>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</si>
  <si>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</si>
  <si>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</si>
  <si>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ЗАДОЛЖЕННОСТЬ И ПЕРЕРАСЧЕТЫ ПО ОТМЕНЕННЫМ НАЛОГАМ, СБОРАМ И ИНЫМ ОБЯЗАТЕЛЬНЫМ ПЛАТЕЖАМ</t>
  </si>
  <si>
    <t>00010900000000000000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</si>
  <si>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</si>
  <si>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</si>
  <si>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</si>
  <si>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</si>
  <si>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</t>
  </si>
  <si>
    <t>00010800000000000000</t>
  </si>
  <si>
    <t>Земельный налог с физических лиц</t>
  </si>
  <si>
    <t>00010606040000000110</t>
  </si>
  <si>
    <t>Земельный налог с организаций</t>
  </si>
  <si>
    <t>00010606030000000110</t>
  </si>
  <si>
    <t>Земельный налог</t>
  </si>
  <si>
    <t>00010606000000000110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</si>
  <si>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</si>
  <si>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</si>
  <si>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НАЛОГИ НА ИМУЩЕСТВО</t>
  </si>
  <si>
    <t>00010600000000000000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</si>
  <si>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</si>
  <si>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</si>
  <si>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Единый сельскохозяйственный налог</t>
  </si>
  <si>
    <t>00010503000010000110</t>
  </si>
  <si>
    <t>Единый налог на вмененный доход для отдельных видов деятельности</t>
  </si>
  <si>
    <t>00010502000020000110</t>
  </si>
  <si>
    <t>Налог, взимаемый в связи с применением упрощенной системы налогообложения</t>
  </si>
  <si>
    <t>00010501000000000110</t>
  </si>
  <si>
    <t>НАЛОГИ НА СОВОКУПНЫЙ ДОХОД</t>
  </si>
  <si>
    <t>00010500000000000000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</si>
  <si>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</si>
  <si>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</si>
  <si>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ТОВАРЫ (РАБОТЫ, УСЛУГИ), РЕАЛИЗУЕМЫЕ НА ТЕРРИТОРИИ РОССИЙСКОЙ ФЕДЕРАЦИИ</t>
  </si>
  <si>
    <t>00010300000000000000</t>
  </si>
  <si>
    <t>Налог на доходы физических лиц</t>
  </si>
  <si>
    <t>00010102000010000110</t>
  </si>
  <si>
    <t>НАЛОГИ НА ПРИБЫЛЬ, ДОХОДЫ</t>
  </si>
  <si>
    <t>00010100000000000000</t>
  </si>
  <si>
    <t>НАЛОГОВЫЕ И НЕНАЛОГОВЫЕ ДОХОДЫ</t>
  </si>
  <si>
    <t>00010000000000000000</t>
  </si>
  <si>
    <t>5</t>
  </si>
  <si>
    <t>4</t>
  </si>
  <si>
    <t>3</t>
  </si>
  <si>
    <t>2</t>
  </si>
  <si>
    <t>1</t>
  </si>
  <si>
    <t>%
вы-
полн.</t>
  </si>
  <si>
    <t>Наименование дохода</t>
  </si>
  <si>
    <t>Код
дохода</t>
  </si>
  <si>
    <t xml:space="preserve">Ожидаемое исполнение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</si>
  <si>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закл.догов.аренды указ.зем.участков</t>
  </si>
  <si>
    <t>Дефицит бюджета Наро-Фоминского городского округа,</t>
  </si>
  <si>
    <t>Кредиты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</si>
  <si>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</si>
  <si>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</si>
  <si>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</si>
  <si>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кредитов за счет средств федерального бюджета на пополнение остатков средств на счетах бюджетов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</si>
  <si>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</si>
  <si>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за счет средств федерального бюджета на пополнение остатков средств на счетах бюджетов городских округов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</si>
  <si>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</si>
  <si>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</si>
  <si>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</si>
  <si>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>РАСХОДЫ</t>
  </si>
  <si>
    <t>01</t>
  </si>
  <si>
    <t xml:space="preserve">Общегосударственные вопросы </t>
  </si>
  <si>
    <t>03</t>
  </si>
  <si>
    <t>Национальная безопасность и правоохранительная деятельность</t>
  </si>
  <si>
    <t>04</t>
  </si>
  <si>
    <t xml:space="preserve">Национальная экономика </t>
  </si>
  <si>
    <t>05</t>
  </si>
  <si>
    <t>Жилищно-коммунальное хозяйство</t>
  </si>
  <si>
    <t>06</t>
  </si>
  <si>
    <t>Охрана окружающей среды</t>
  </si>
  <si>
    <t>07</t>
  </si>
  <si>
    <t xml:space="preserve">Образование </t>
  </si>
  <si>
    <t>08</t>
  </si>
  <si>
    <t>Культура, кинематография</t>
  </si>
  <si>
    <t>09</t>
  </si>
  <si>
    <t xml:space="preserve">Здравоохранение </t>
  </si>
  <si>
    <t>10</t>
  </si>
  <si>
    <t xml:space="preserve">Социальная политика </t>
  </si>
  <si>
    <t>11</t>
  </si>
  <si>
    <t>Физическая культура и спорт</t>
  </si>
  <si>
    <t>13</t>
  </si>
  <si>
    <t>Обслуживание государственного и муниципального долга</t>
  </si>
  <si>
    <t>ИТОГО ДОХОДОВ:</t>
  </si>
  <si>
    <t>свыше 200%</t>
  </si>
  <si>
    <t>тыс.руб.</t>
  </si>
  <si>
    <t>Оценка ожидаемого исполнения бюджета Наро-Фоминского городского округа  за 2019 год.</t>
  </si>
  <si>
    <t>в том числе дефицит без учета остатков субвенций, субсидий и собственных средств на 01.01.2019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</si>
  <si>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</si>
  <si>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Источники  финансирования дефицитов бюджетов</t>
  </si>
  <si>
    <t>00001020000000000000</t>
  </si>
  <si>
    <t>00001020000040000710</t>
  </si>
  <si>
    <t>Получение кредитов от кредитных организаций бюджетами городских округов в валюте российской Федерации</t>
  </si>
  <si>
    <t>00001020000040000810</t>
  </si>
  <si>
    <t>00001030000000000000</t>
  </si>
  <si>
    <t>00001030100040000710</t>
  </si>
  <si>
    <t>00001030100040001710</t>
  </si>
  <si>
    <t>00001030100040002710</t>
  </si>
  <si>
    <t>Получение кредитов от бюджета Московской области в валюте Российской Федерации</t>
  </si>
  <si>
    <t>00001030100040000810</t>
  </si>
  <si>
    <t>00001030100040001810</t>
  </si>
  <si>
    <t>00001030100040002810</t>
  </si>
  <si>
    <t>Погашение кредитов от бюджета Московской области в валюте Российской Федерации</t>
  </si>
  <si>
    <t>00001050000000000000</t>
  </si>
  <si>
    <t>Изменение остатков средств на счетах по учету средств бюджетов</t>
  </si>
  <si>
    <t>00001050201040000510</t>
  </si>
  <si>
    <t>00001050201040000610</t>
  </si>
  <si>
    <t>00001060000000000000</t>
  </si>
  <si>
    <t>00001060401040000810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</si>
  <si>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</si>
  <si>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Итого источников финансирования дефицитов бюджетов</t>
  </si>
  <si>
    <t>Итого источники финансирования дефицитов бюджета</t>
  </si>
  <si>
    <t>00011103040040000120</t>
  </si>
  <si>
    <t>Проценты  полученные от предоставления бюджетных кредитов внутри страны за счет средств бюджетов городских округов</t>
  </si>
  <si>
    <t>00011105020000000120</t>
  </si>
  <si>
    <t>Доходы, получаемые в виде арендной платы за земели после разграничения государственной собственности на землю, а также средства от продажи права на закл.догов.аренды указ.зем.участков</t>
  </si>
  <si>
    <t>00011105300000000120</t>
  </si>
  <si>
    <t>Плата по соглашениям об установлении сервитута в отношении земельных участков,находящихся в государственной или муниципальной собственности</t>
  </si>
  <si>
    <t>00011105030000000120</t>
  </si>
  <si>
    <t>Доходы от сдачи в аренду  имущества, находящегося в оперативном управлении органов государственной власти,органов местного самоуправления, государственных внебюджетных фондов и созданных ими учреждений</t>
  </si>
  <si>
    <t>Доходы от продажи земельных участков, находящихся в собственности  городских округов</t>
  </si>
  <si>
    <t>00011406024040000430</t>
  </si>
  <si>
    <t>00001060501040000640</t>
  </si>
  <si>
    <t>Возврат бюджетных кредитов, предоставленных юридическим лицам из бюджетов  городских округов в валюте РФ</t>
  </si>
  <si>
    <t>00021804000040000180</t>
  </si>
  <si>
    <t>Уточненный план 
на 2019 год</t>
  </si>
  <si>
    <t>12</t>
  </si>
  <si>
    <t>Средства массовой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</si>
</sst>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&quot;###,##0.00"/>
    <numFmt numFmtId="166" formatCode="0.0%"/>
    <numFmt numFmtId="167" formatCode="0.0"/>
  </numFmts>
  <fonts count="19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 applyProtection="0"/>
    <xf numFmtId="49" fontId="1" fillId="0" borderId="0">
      <alignment horizontal="left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1">
      <alignment horizontal="left" wrapText="1"/>
      <protection locked="0" hidden="1"/>
    </xf>
    <xf numFmtId="49" fontId="1" fillId="0" borderId="0">
      <alignment horizontal="left" vertical="top" wrapText="1"/>
      <protection locked="0" hidden="1"/>
    </xf>
  </cellStyleXfs>
  <cellXfs count="76">
    <xf numFmtId="0" fontId="0" fillId="0" borderId="0" xfId="0"/>
    <xf numFmtId="49" fontId="1" fillId="0" borderId="1" xfId="0" applyNumberFormat="1" applyFont="1" applyFill="1" applyBorder="1" applyAlignment="1" applyProtection="1">
      <alignment horizontal="right" wrapText="1"/>
      <protection locked="0" hidden="1"/>
    </xf>
    <xf numFmtId="0" fontId="1" fillId="0" borderId="1" xfId="0" applyNumberFormat="1" applyFont="1" applyFill="1" applyBorder="1" applyAlignment="1" applyProtection="1">
      <alignment horizontal="left" wrapText="1"/>
      <protection locked="0" hidden="1"/>
    </xf>
    <xf numFmtId="0" fontId="1" fillId="0" borderId="0" xfId="0" applyNumberFormat="1" applyFont="1" applyFill="1" applyBorder="1" applyAlignment="1" applyProtection="1">
      <alignment horizontal="left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" fillId="0" borderId="0" xfId="0" applyNumberFormat="1" applyFont="1" applyFill="1" applyBorder="1" applyAlignment="1" applyProtection="1">
      <alignment horizontal="left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/>
    <xf numFmtId="0" fontId="4" fillId="0" borderId="0" xfId="0" applyFont="1"/>
    <xf numFmtId="49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3" xfId="0" applyNumberFormat="1" applyFont="1" applyFill="1" applyBorder="1" applyAlignment="1" applyProtection="1">
      <alignment horizontal="left" wrapText="1"/>
      <protection locked="0" hidden="1"/>
    </xf>
    <xf numFmtId="0" fontId="1" fillId="0" borderId="0" xfId="0" applyFont="1"/>
    <xf numFmtId="0" fontId="7" fillId="0" borderId="4" xfId="0" applyFont="1" applyBorder="1" applyAlignment="1">
      <alignment vertical="top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justify" vertical="top" wrapText="1"/>
    </xf>
    <xf numFmtId="0" fontId="7" fillId="3" borderId="4" xfId="0" applyNumberFormat="1" applyFont="1" applyFill="1" applyBorder="1" applyAlignment="1" applyProtection="1">
      <alignment horizontal="justify" vertical="center" wrapText="1"/>
      <protection locked="0" hidden="1"/>
    </xf>
    <xf numFmtId="0" fontId="8" fillId="0" borderId="4" xfId="0" applyFont="1" applyFill="1" applyBorder="1" applyAlignment="1">
      <alignment horizontal="justify" vertical="center" wrapText="1"/>
    </xf>
    <xf numFmtId="164" fontId="4" fillId="0" borderId="0" xfId="0" applyNumberFormat="1" applyFont="1"/>
    <xf numFmtId="3" fontId="4" fillId="0" borderId="0" xfId="0" applyNumberFormat="1" applyFont="1"/>
    <xf numFmtId="0" fontId="11" fillId="0" borderId="0" xfId="0" applyFont="1"/>
    <xf numFmtId="3" fontId="8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3" fontId="6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wrapText="1"/>
    </xf>
    <xf numFmtId="49" fontId="13" fillId="0" borderId="0" xfId="5" applyNumberFormat="1" applyFont="1" applyFill="1" applyBorder="1" applyAlignment="1" applyProtection="1">
      <alignment horizontal="left" wrapText="1"/>
      <protection locked="0" hidden="1"/>
    </xf>
    <xf numFmtId="0" fontId="0" fillId="0" borderId="0" xfId="0" applyBorder="1"/>
    <xf numFmtId="0" fontId="8" fillId="0" borderId="6" xfId="0" applyFont="1" applyFill="1" applyBorder="1" applyAlignment="1">
      <alignment horizontal="justify" vertical="center" wrapText="1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left" vertical="top" wrapText="1"/>
      <protection locked="0" hidden="1"/>
    </xf>
    <xf numFmtId="3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3" fontId="6" fillId="0" borderId="4" xfId="0" applyNumberFormat="1" applyFont="1" applyBorder="1" applyAlignment="1">
      <alignment horizontal="center" vertical="center"/>
    </xf>
    <xf numFmtId="4" fontId="0" fillId="0" borderId="0" xfId="0" applyNumberFormat="1"/>
    <xf numFmtId="3" fontId="14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wrapText="1"/>
    </xf>
    <xf numFmtId="49" fontId="15" fillId="0" borderId="4" xfId="0" applyNumberFormat="1" applyFont="1" applyBorder="1" applyAlignment="1">
      <alignment horizontal="justify" vertical="center" wrapText="1"/>
    </xf>
    <xf numFmtId="49" fontId="16" fillId="0" borderId="4" xfId="0" applyNumberFormat="1" applyFont="1" applyBorder="1" applyAlignment="1">
      <alignment horizontal="center" wrapText="1"/>
    </xf>
    <xf numFmtId="49" fontId="16" fillId="0" borderId="4" xfId="0" applyNumberFormat="1" applyFont="1" applyBorder="1" applyAlignment="1">
      <alignment horizontal="justify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166" fontId="16" fillId="0" borderId="4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justify" vertical="top" wrapText="1"/>
    </xf>
    <xf numFmtId="165" fontId="4" fillId="0" borderId="2" xfId="0" applyNumberFormat="1" applyFont="1" applyBorder="1" applyAlignment="1">
      <alignment horizontal="justify" wrapText="1"/>
    </xf>
    <xf numFmtId="3" fontId="5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4" borderId="2" xfId="0" applyNumberFormat="1" applyFont="1" applyFill="1" applyBorder="1" applyAlignment="1" applyProtection="1">
      <alignment horizontal="left" vertical="top" wrapText="1"/>
      <protection locked="0" hidden="1"/>
    </xf>
    <xf numFmtId="164" fontId="5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0" fillId="4" borderId="0" xfId="0" applyFill="1"/>
    <xf numFmtId="3" fontId="4" fillId="0" borderId="5" xfId="5" applyNumberFormat="1" applyFont="1" applyFill="1" applyBorder="1" applyAlignment="1" applyProtection="1">
      <alignment horizontal="center" vertical="center" wrapText="1"/>
      <protection locked="0" hidden="1"/>
    </xf>
    <xf numFmtId="3" fontId="18" fillId="0" borderId="4" xfId="0" applyNumberFormat="1" applyFont="1" applyBorder="1" applyAlignment="1">
      <alignment horizontal="center" vertical="center" wrapText="1"/>
    </xf>
    <xf numFmtId="3" fontId="4" fillId="0" borderId="2" xfId="5" applyNumberFormat="1" applyFont="1" applyFill="1" applyBorder="1" applyAlignment="1" applyProtection="1">
      <alignment horizontal="center" vertical="center" wrapText="1"/>
      <protection locked="0" hidden="1"/>
    </xf>
    <xf numFmtId="167" fontId="14" fillId="0" borderId="4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3" fontId="18" fillId="4" borderId="0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3" borderId="0" xfId="0" applyNumberFormat="1" applyFont="1" applyFill="1" applyBorder="1" applyAlignment="1" applyProtection="1">
      <alignment horizontal="center" vertical="center" wrapText="1"/>
      <protection locked="0" hidden="1"/>
    </xf>
  </cellXfs>
  <cellStyles count="6">
    <cellStyle name="Денежный" xfId="1" builtinId="4" customBuiltin="1"/>
    <cellStyle name="Денежный [0]" xfId="2" builtinId="7" customBuiltin="1"/>
    <cellStyle name="Обычный" xfId="0" builtinId="0" customBuiltin="1"/>
    <cellStyle name="Процентный" xfId="3" builtinId="5" customBuiltin="1"/>
    <cellStyle name="Финансовый" xfId="4" builtinId="3" customBuiltin="1"/>
    <cellStyle name="Финансовый [0]" xfId="5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6"/>
  <sheetViews>
    <sheetView tabSelected="1" workbookViewId="0">
      <pane ySplit="6" topLeftCell="A21" activePane="bottomLeft" state="frozen"/>
      <selection pane="bottomLeft" activeCell="E91" sqref="E91:E92"/>
    </sheetView>
  </sheetViews>
  <sheetFormatPr defaultRowHeight="11.25" x14ac:dyDescent="0.2"/>
  <cols>
    <col min="1" max="1" width="33.33203125" customWidth="1"/>
    <col min="2" max="2" width="59.33203125" customWidth="1"/>
    <col min="3" max="3" width="20.6640625" customWidth="1"/>
    <col min="4" max="4" width="14.33203125" customWidth="1"/>
    <col min="5" max="5" width="12.5" customWidth="1"/>
    <col min="6" max="6" width="14.6640625" customWidth="1"/>
    <col min="9" max="9" width="57.83203125" customWidth="1"/>
    <col min="10" max="10" width="17.5" customWidth="1"/>
  </cols>
  <sheetData>
    <row r="1" spans="1:5" ht="3" customHeight="1" x14ac:dyDescent="0.2">
      <c r="A1" s="5"/>
      <c r="B1" s="4"/>
      <c r="C1" s="3"/>
      <c r="D1" s="3"/>
      <c r="E1" s="3"/>
    </row>
    <row r="2" spans="1:5" ht="14.25" customHeight="1" x14ac:dyDescent="0.2">
      <c r="A2" s="74"/>
      <c r="B2" s="74"/>
      <c r="C2" s="74"/>
      <c r="D2" s="6"/>
      <c r="E2" s="7"/>
    </row>
    <row r="3" spans="1:5" ht="32.25" customHeight="1" x14ac:dyDescent="0.2">
      <c r="A3" s="75" t="s">
        <v>153</v>
      </c>
      <c r="B3" s="75"/>
      <c r="C3" s="75"/>
      <c r="D3" s="75"/>
      <c r="E3" s="75"/>
    </row>
    <row r="4" spans="1:5" ht="9" customHeight="1" x14ac:dyDescent="0.2">
      <c r="A4" s="2"/>
      <c r="B4" s="2"/>
      <c r="C4" s="2"/>
      <c r="D4" s="1" t="s">
        <v>152</v>
      </c>
      <c r="E4" s="1"/>
    </row>
    <row r="5" spans="1:5" ht="48.2" customHeight="1" x14ac:dyDescent="0.2">
      <c r="A5" s="41" t="s">
        <v>113</v>
      </c>
      <c r="B5" s="41" t="s">
        <v>112</v>
      </c>
      <c r="C5" s="41" t="s">
        <v>192</v>
      </c>
      <c r="D5" s="41" t="s">
        <v>114</v>
      </c>
      <c r="E5" s="41" t="s">
        <v>111</v>
      </c>
    </row>
    <row r="6" spans="1:5" ht="18" customHeight="1" x14ac:dyDescent="0.2">
      <c r="A6" s="46" t="s">
        <v>110</v>
      </c>
      <c r="B6" s="46" t="s">
        <v>109</v>
      </c>
      <c r="C6" s="46" t="s">
        <v>108</v>
      </c>
      <c r="D6" s="46" t="s">
        <v>107</v>
      </c>
      <c r="E6" s="46" t="s">
        <v>106</v>
      </c>
    </row>
    <row r="7" spans="1:5" ht="19.5" customHeight="1" x14ac:dyDescent="0.2">
      <c r="A7" s="42" t="s">
        <v>105</v>
      </c>
      <c r="B7" s="43" t="s">
        <v>104</v>
      </c>
      <c r="C7" s="44">
        <f>C8+C10+C12+C17+C22+C25+C26+C38+C40+C43+C47+C49</f>
        <v>5205798</v>
      </c>
      <c r="D7" s="44">
        <f>D8+D10+D12+D17+D22+D25+D26+D38+D40+D43+D47+D49</f>
        <v>3116197</v>
      </c>
      <c r="E7" s="45">
        <f>D7/C7*100</f>
        <v>59.860121349310901</v>
      </c>
    </row>
    <row r="8" spans="1:5" ht="21.75" customHeight="1" x14ac:dyDescent="0.2">
      <c r="A8" s="10" t="s">
        <v>103</v>
      </c>
      <c r="B8" s="11" t="s">
        <v>102</v>
      </c>
      <c r="C8" s="32">
        <f>C9</f>
        <v>1422377</v>
      </c>
      <c r="D8" s="32">
        <f>D9</f>
        <v>1363624</v>
      </c>
      <c r="E8" s="33">
        <f t="shared" ref="E8:E47" si="0">D8/C8*100</f>
        <v>95.869379215215091</v>
      </c>
    </row>
    <row r="9" spans="1:5" ht="20.25" customHeight="1" x14ac:dyDescent="0.2">
      <c r="A9" s="10" t="s">
        <v>101</v>
      </c>
      <c r="B9" s="11" t="s">
        <v>100</v>
      </c>
      <c r="C9" s="32">
        <v>1422377</v>
      </c>
      <c r="D9" s="32">
        <v>1363624</v>
      </c>
      <c r="E9" s="33">
        <f t="shared" si="0"/>
        <v>95.869379215215091</v>
      </c>
    </row>
    <row r="10" spans="1:5" ht="31.7" customHeight="1" x14ac:dyDescent="0.2">
      <c r="A10" s="10" t="s">
        <v>99</v>
      </c>
      <c r="B10" s="11" t="s">
        <v>98</v>
      </c>
      <c r="C10" s="32">
        <f>C11</f>
        <v>64099</v>
      </c>
      <c r="D10" s="32">
        <f>D11</f>
        <v>64099</v>
      </c>
      <c r="E10" s="33">
        <f t="shared" si="0"/>
        <v>100</v>
      </c>
    </row>
    <row r="11" spans="1:5" ht="48.75" customHeight="1" x14ac:dyDescent="0.2">
      <c r="A11" s="10" t="s">
        <v>97</v>
      </c>
      <c r="B11" s="11" t="s">
        <v>96</v>
      </c>
      <c r="C11" s="32">
        <v>64099</v>
      </c>
      <c r="D11" s="32">
        <v>64099</v>
      </c>
      <c r="E11" s="33">
        <f t="shared" si="0"/>
        <v>100</v>
      </c>
    </row>
    <row r="12" spans="1:5" ht="21" customHeight="1" x14ac:dyDescent="0.2">
      <c r="A12" s="10" t="s">
        <v>95</v>
      </c>
      <c r="B12" s="11" t="s">
        <v>94</v>
      </c>
      <c r="C12" s="32">
        <f>C13+C14+C15+C16</f>
        <v>435215</v>
      </c>
      <c r="D12" s="32">
        <f>D13+D14+D15+D16</f>
        <v>431559</v>
      </c>
      <c r="E12" s="33">
        <f t="shared" si="0"/>
        <v>99.159955424330505</v>
      </c>
    </row>
    <row r="13" spans="1:5" ht="33" customHeight="1" x14ac:dyDescent="0.2">
      <c r="A13" s="10" t="s">
        <v>93</v>
      </c>
      <c r="B13" s="11" t="s">
        <v>92</v>
      </c>
      <c r="C13" s="32">
        <v>336269</v>
      </c>
      <c r="D13" s="32">
        <v>325053</v>
      </c>
      <c r="E13" s="33">
        <f t="shared" si="0"/>
        <v>96.66457508720697</v>
      </c>
    </row>
    <row r="14" spans="1:5" ht="33.75" customHeight="1" x14ac:dyDescent="0.2">
      <c r="A14" s="10" t="s">
        <v>91</v>
      </c>
      <c r="B14" s="11" t="s">
        <v>90</v>
      </c>
      <c r="C14" s="32">
        <v>59677</v>
      </c>
      <c r="D14" s="32">
        <v>66903</v>
      </c>
      <c r="E14" s="33">
        <f t="shared" si="0"/>
        <v>112.1085175193123</v>
      </c>
    </row>
    <row r="15" spans="1:5" ht="23.25" customHeight="1" x14ac:dyDescent="0.2">
      <c r="A15" s="10" t="s">
        <v>89</v>
      </c>
      <c r="B15" s="11" t="s">
        <v>88</v>
      </c>
      <c r="C15" s="32">
        <v>84</v>
      </c>
      <c r="D15" s="32">
        <v>95</v>
      </c>
      <c r="E15" s="33">
        <f t="shared" si="0"/>
        <v>113.09523809523809</v>
      </c>
    </row>
    <row r="16" spans="1:5" ht="48" customHeight="1" x14ac:dyDescent="0.2">
      <c r="A16" s="10" t="s">
        <v>87</v>
      </c>
      <c r="B16" s="11" t="s">
        <v>86</v>
      </c>
      <c r="C16" s="32">
        <v>39185</v>
      </c>
      <c r="D16" s="32">
        <v>39508</v>
      </c>
      <c r="E16" s="33">
        <f t="shared" si="0"/>
        <v>100.82429501084597</v>
      </c>
    </row>
    <row r="17" spans="1:5" ht="18.75" customHeight="1" x14ac:dyDescent="0.2">
      <c r="A17" s="10" t="s">
        <v>85</v>
      </c>
      <c r="B17" s="11" t="s">
        <v>84</v>
      </c>
      <c r="C17" s="32">
        <f>C18+C19</f>
        <v>858989</v>
      </c>
      <c r="D17" s="32">
        <f>D18+D19</f>
        <v>809236</v>
      </c>
      <c r="E17" s="33">
        <f t="shared" si="0"/>
        <v>94.207958425544447</v>
      </c>
    </row>
    <row r="18" spans="1:5" ht="46.5" customHeight="1" x14ac:dyDescent="0.2">
      <c r="A18" s="10" t="s">
        <v>83</v>
      </c>
      <c r="B18" s="11" t="s">
        <v>82</v>
      </c>
      <c r="C18" s="32">
        <v>137538</v>
      </c>
      <c r="D18" s="32">
        <v>127523</v>
      </c>
      <c r="E18" s="33">
        <f t="shared" si="0"/>
        <v>92.718376012447465</v>
      </c>
    </row>
    <row r="19" spans="1:5" ht="16.5" customHeight="1" x14ac:dyDescent="0.2">
      <c r="A19" s="10" t="s">
        <v>81</v>
      </c>
      <c r="B19" s="11" t="s">
        <v>80</v>
      </c>
      <c r="C19" s="32">
        <f>C20+C21</f>
        <v>721451</v>
      </c>
      <c r="D19" s="32">
        <f>D20+D21</f>
        <v>681713</v>
      </c>
      <c r="E19" s="33">
        <f t="shared" si="0"/>
        <v>94.49193361711329</v>
      </c>
    </row>
    <row r="20" spans="1:5" ht="18" customHeight="1" x14ac:dyDescent="0.2">
      <c r="A20" s="10" t="s">
        <v>79</v>
      </c>
      <c r="B20" s="11" t="s">
        <v>78</v>
      </c>
      <c r="C20" s="32">
        <v>391276</v>
      </c>
      <c r="D20" s="32">
        <v>341800</v>
      </c>
      <c r="E20" s="33">
        <f t="shared" si="0"/>
        <v>87.355217289074716</v>
      </c>
    </row>
    <row r="21" spans="1:5" ht="18.75" customHeight="1" x14ac:dyDescent="0.2">
      <c r="A21" s="10" t="s">
        <v>77</v>
      </c>
      <c r="B21" s="11" t="s">
        <v>76</v>
      </c>
      <c r="C21" s="32">
        <v>330175</v>
      </c>
      <c r="D21" s="32">
        <v>339913</v>
      </c>
      <c r="E21" s="33">
        <f t="shared" si="0"/>
        <v>102.94934504429469</v>
      </c>
    </row>
    <row r="22" spans="1:5" ht="24.75" customHeight="1" x14ac:dyDescent="0.2">
      <c r="A22" s="10" t="s">
        <v>75</v>
      </c>
      <c r="B22" s="11" t="s">
        <v>74</v>
      </c>
      <c r="C22" s="32">
        <f>C23+C24</f>
        <v>23277</v>
      </c>
      <c r="D22" s="32">
        <f>D23+D24</f>
        <v>25774</v>
      </c>
      <c r="E22" s="33">
        <f t="shared" si="0"/>
        <v>110.72732740473428</v>
      </c>
    </row>
    <row r="23" spans="1:5" ht="59.25" customHeight="1" x14ac:dyDescent="0.2">
      <c r="A23" s="10" t="s">
        <v>73</v>
      </c>
      <c r="B23" s="11" t="s">
        <v>72</v>
      </c>
      <c r="C23" s="32">
        <v>22374</v>
      </c>
      <c r="D23" s="32">
        <v>25649</v>
      </c>
      <c r="E23" s="33">
        <f t="shared" si="0"/>
        <v>114.6375256994726</v>
      </c>
    </row>
    <row r="24" spans="1:5" ht="37.5" customHeight="1" x14ac:dyDescent="0.2">
      <c r="A24" s="10" t="s">
        <v>71</v>
      </c>
      <c r="B24" s="11" t="s">
        <v>70</v>
      </c>
      <c r="C24" s="32">
        <v>903</v>
      </c>
      <c r="D24" s="32">
        <v>125</v>
      </c>
      <c r="E24" s="33">
        <f t="shared" si="0"/>
        <v>13.842746400885936</v>
      </c>
    </row>
    <row r="25" spans="1:5" ht="31.7" customHeight="1" x14ac:dyDescent="0.2">
      <c r="A25" s="10" t="s">
        <v>69</v>
      </c>
      <c r="B25" s="11" t="s">
        <v>68</v>
      </c>
      <c r="C25" s="32">
        <v>0</v>
      </c>
      <c r="D25" s="32">
        <v>73</v>
      </c>
      <c r="E25" s="33"/>
    </row>
    <row r="26" spans="1:5" ht="31.7" customHeight="1" x14ac:dyDescent="0.2">
      <c r="A26" s="10" t="s">
        <v>67</v>
      </c>
      <c r="B26" s="11" t="s">
        <v>66</v>
      </c>
      <c r="C26" s="32">
        <f>C27+C29+C35+C36</f>
        <v>252292</v>
      </c>
      <c r="D26" s="32">
        <f>D27+D29+D35+D36+D28</f>
        <v>242979</v>
      </c>
      <c r="E26" s="33">
        <f t="shared" si="0"/>
        <v>96.308642366781356</v>
      </c>
    </row>
    <row r="27" spans="1:5" ht="63" customHeight="1" x14ac:dyDescent="0.2">
      <c r="A27" s="10" t="s">
        <v>65</v>
      </c>
      <c r="B27" s="11" t="s">
        <v>64</v>
      </c>
      <c r="C27" s="32">
        <v>800</v>
      </c>
      <c r="D27" s="32">
        <v>2355</v>
      </c>
      <c r="E27" s="33" t="s">
        <v>151</v>
      </c>
    </row>
    <row r="28" spans="1:5" ht="46.5" customHeight="1" x14ac:dyDescent="0.2">
      <c r="A28" s="10" t="s">
        <v>179</v>
      </c>
      <c r="B28" s="11" t="s">
        <v>180</v>
      </c>
      <c r="C28" s="32">
        <v>0</v>
      </c>
      <c r="D28" s="32">
        <v>4166</v>
      </c>
      <c r="E28" s="33"/>
    </row>
    <row r="29" spans="1:5" ht="64.5" customHeight="1" x14ac:dyDescent="0.2">
      <c r="A29" s="10" t="s">
        <v>63</v>
      </c>
      <c r="B29" s="11" t="s">
        <v>62</v>
      </c>
      <c r="C29" s="32">
        <f>C30+C31+C33+C32+C34</f>
        <v>193829</v>
      </c>
      <c r="D29" s="32">
        <f>D30+D31+D33+D32+D34</f>
        <v>195429</v>
      </c>
      <c r="E29" s="33">
        <f t="shared" si="0"/>
        <v>100.82546987292925</v>
      </c>
    </row>
    <row r="30" spans="1:5" ht="75.75" customHeight="1" x14ac:dyDescent="0.2">
      <c r="A30" s="10" t="s">
        <v>61</v>
      </c>
      <c r="B30" s="11" t="s">
        <v>115</v>
      </c>
      <c r="C30" s="32">
        <v>171203</v>
      </c>
      <c r="D30" s="32">
        <v>153106</v>
      </c>
      <c r="E30" s="33">
        <f t="shared" si="0"/>
        <v>89.429507660496597</v>
      </c>
    </row>
    <row r="31" spans="1:5" ht="62.25" customHeight="1" x14ac:dyDescent="0.2">
      <c r="A31" s="10" t="s">
        <v>181</v>
      </c>
      <c r="B31" s="11" t="s">
        <v>182</v>
      </c>
      <c r="C31" s="32"/>
      <c r="D31" s="32">
        <v>18000</v>
      </c>
      <c r="E31" s="33"/>
    </row>
    <row r="32" spans="1:5" ht="78" customHeight="1" x14ac:dyDescent="0.2">
      <c r="A32" s="10" t="s">
        <v>185</v>
      </c>
      <c r="B32" s="11" t="s">
        <v>186</v>
      </c>
      <c r="C32" s="32"/>
      <c r="D32" s="32">
        <v>97</v>
      </c>
      <c r="E32" s="33"/>
    </row>
    <row r="33" spans="1:5" ht="54" customHeight="1" x14ac:dyDescent="0.2">
      <c r="A33" s="10" t="s">
        <v>60</v>
      </c>
      <c r="B33" s="11" t="s">
        <v>59</v>
      </c>
      <c r="C33" s="32">
        <v>22626</v>
      </c>
      <c r="D33" s="32">
        <v>23398</v>
      </c>
      <c r="E33" s="33">
        <f t="shared" si="0"/>
        <v>103.41200388933085</v>
      </c>
    </row>
    <row r="34" spans="1:5" ht="54" customHeight="1" x14ac:dyDescent="0.2">
      <c r="A34" s="10" t="s">
        <v>183</v>
      </c>
      <c r="B34" s="11" t="s">
        <v>184</v>
      </c>
      <c r="C34" s="32"/>
      <c r="D34" s="32">
        <v>828</v>
      </c>
      <c r="E34" s="33"/>
    </row>
    <row r="35" spans="1:5" s="13" customFormat="1" ht="32.25" customHeight="1" x14ac:dyDescent="0.2">
      <c r="A35" s="10" t="s">
        <v>58</v>
      </c>
      <c r="B35" s="11" t="s">
        <v>57</v>
      </c>
      <c r="C35" s="32">
        <v>1500</v>
      </c>
      <c r="D35" s="62">
        <v>885</v>
      </c>
      <c r="E35" s="33">
        <f t="shared" si="0"/>
        <v>59</v>
      </c>
    </row>
    <row r="36" spans="1:5" ht="73.5" customHeight="1" x14ac:dyDescent="0.2">
      <c r="A36" s="10" t="s">
        <v>56</v>
      </c>
      <c r="B36" s="11" t="s">
        <v>55</v>
      </c>
      <c r="C36" s="32">
        <v>56163</v>
      </c>
      <c r="D36" s="32">
        <f>D37</f>
        <v>40144</v>
      </c>
      <c r="E36" s="33">
        <f t="shared" si="0"/>
        <v>71.477663230240552</v>
      </c>
    </row>
    <row r="37" spans="1:5" ht="63.2" customHeight="1" x14ac:dyDescent="0.2">
      <c r="A37" s="10" t="s">
        <v>54</v>
      </c>
      <c r="B37" s="11" t="s">
        <v>53</v>
      </c>
      <c r="C37" s="32">
        <v>56163</v>
      </c>
      <c r="D37" s="32">
        <f>8063+32081</f>
        <v>40144</v>
      </c>
      <c r="E37" s="33">
        <f t="shared" si="0"/>
        <v>71.477663230240552</v>
      </c>
    </row>
    <row r="38" spans="1:5" ht="34.5" customHeight="1" x14ac:dyDescent="0.2">
      <c r="A38" s="10" t="s">
        <v>52</v>
      </c>
      <c r="B38" s="11" t="s">
        <v>51</v>
      </c>
      <c r="C38" s="32">
        <v>9010</v>
      </c>
      <c r="D38" s="32">
        <v>8800</v>
      </c>
      <c r="E38" s="33">
        <f t="shared" si="0"/>
        <v>97.669256381797993</v>
      </c>
    </row>
    <row r="39" spans="1:5" ht="21.75" customHeight="1" x14ac:dyDescent="0.2">
      <c r="A39" s="10" t="s">
        <v>50</v>
      </c>
      <c r="B39" s="11" t="s">
        <v>49</v>
      </c>
      <c r="C39" s="32">
        <v>9010</v>
      </c>
      <c r="D39" s="32">
        <v>8800</v>
      </c>
      <c r="E39" s="33">
        <f t="shared" si="0"/>
        <v>97.669256381797993</v>
      </c>
    </row>
    <row r="40" spans="1:5" ht="34.5" customHeight="1" x14ac:dyDescent="0.2">
      <c r="A40" s="10" t="s">
        <v>48</v>
      </c>
      <c r="B40" s="11" t="s">
        <v>47</v>
      </c>
      <c r="C40" s="32">
        <f>C41+C42</f>
        <v>0</v>
      </c>
      <c r="D40" s="32">
        <f>D41+D42</f>
        <v>29929</v>
      </c>
      <c r="E40" s="33"/>
    </row>
    <row r="41" spans="1:5" ht="20.25" customHeight="1" x14ac:dyDescent="0.2">
      <c r="A41" s="10" t="s">
        <v>46</v>
      </c>
      <c r="B41" s="11" t="s">
        <v>45</v>
      </c>
      <c r="C41" s="32">
        <v>0</v>
      </c>
      <c r="D41" s="32">
        <v>5000</v>
      </c>
      <c r="E41" s="33"/>
    </row>
    <row r="42" spans="1:5" ht="18.75" customHeight="1" x14ac:dyDescent="0.2">
      <c r="A42" s="10" t="s">
        <v>44</v>
      </c>
      <c r="B42" s="11" t="s">
        <v>43</v>
      </c>
      <c r="C42" s="32">
        <v>0</v>
      </c>
      <c r="D42" s="32">
        <v>24929</v>
      </c>
      <c r="E42" s="33"/>
    </row>
    <row r="43" spans="1:5" ht="30.75" customHeight="1" x14ac:dyDescent="0.2">
      <c r="A43" s="10" t="s">
        <v>42</v>
      </c>
      <c r="B43" s="11" t="s">
        <v>41</v>
      </c>
      <c r="C43" s="32">
        <f>C44+C45</f>
        <v>79173</v>
      </c>
      <c r="D43" s="32">
        <f>D44+D45+D46</f>
        <v>113994</v>
      </c>
      <c r="E43" s="33">
        <f t="shared" si="0"/>
        <v>143.98090258042515</v>
      </c>
    </row>
    <row r="44" spans="1:5" ht="63.2" customHeight="1" x14ac:dyDescent="0.2">
      <c r="A44" s="10" t="s">
        <v>40</v>
      </c>
      <c r="B44" s="11" t="s">
        <v>39</v>
      </c>
      <c r="C44" s="32">
        <v>14958</v>
      </c>
      <c r="D44" s="32">
        <v>23734</v>
      </c>
      <c r="E44" s="33">
        <f t="shared" si="0"/>
        <v>158.67094531354459</v>
      </c>
    </row>
    <row r="45" spans="1:5" ht="49.5" customHeight="1" x14ac:dyDescent="0.2">
      <c r="A45" s="10" t="s">
        <v>38</v>
      </c>
      <c r="B45" s="11" t="s">
        <v>37</v>
      </c>
      <c r="C45" s="32">
        <v>64215</v>
      </c>
      <c r="D45" s="32">
        <v>89424</v>
      </c>
      <c r="E45" s="33">
        <f t="shared" si="0"/>
        <v>139.2571829011913</v>
      </c>
    </row>
    <row r="46" spans="1:5" ht="35.25" customHeight="1" x14ac:dyDescent="0.2">
      <c r="A46" s="10" t="s">
        <v>188</v>
      </c>
      <c r="B46" s="11" t="s">
        <v>187</v>
      </c>
      <c r="C46" s="32"/>
      <c r="D46" s="32">
        <v>836</v>
      </c>
      <c r="E46" s="33"/>
    </row>
    <row r="47" spans="1:5" ht="17.25" customHeight="1" x14ac:dyDescent="0.2">
      <c r="A47" s="10" t="s">
        <v>36</v>
      </c>
      <c r="B47" s="11" t="s">
        <v>35</v>
      </c>
      <c r="C47" s="32">
        <v>15850</v>
      </c>
      <c r="D47" s="32">
        <f>D48</f>
        <v>23530</v>
      </c>
      <c r="E47" s="33">
        <f t="shared" si="0"/>
        <v>148.45425867507888</v>
      </c>
    </row>
    <row r="48" spans="1:5" ht="30.75" customHeight="1" x14ac:dyDescent="0.2">
      <c r="A48" s="10" t="s">
        <v>34</v>
      </c>
      <c r="B48" s="11" t="s">
        <v>33</v>
      </c>
      <c r="C48" s="32">
        <v>15850</v>
      </c>
      <c r="D48" s="32">
        <v>23530</v>
      </c>
      <c r="E48" s="33">
        <f t="shared" ref="E48:E66" si="1">D48/C48*100</f>
        <v>148.45425867507888</v>
      </c>
    </row>
    <row r="49" spans="1:5" ht="30.75" customHeight="1" x14ac:dyDescent="0.2">
      <c r="A49" s="10" t="s">
        <v>32</v>
      </c>
      <c r="B49" s="11" t="s">
        <v>31</v>
      </c>
      <c r="C49" s="32">
        <f>C50</f>
        <v>2045516</v>
      </c>
      <c r="D49" s="32">
        <f>D50</f>
        <v>2600</v>
      </c>
      <c r="E49" s="33">
        <f t="shared" si="1"/>
        <v>0.12710729224313083</v>
      </c>
    </row>
    <row r="50" spans="1:5" ht="30.75" customHeight="1" x14ac:dyDescent="0.2">
      <c r="A50" s="10" t="s">
        <v>30</v>
      </c>
      <c r="B50" s="11" t="s">
        <v>29</v>
      </c>
      <c r="C50" s="32">
        <v>2045516</v>
      </c>
      <c r="D50" s="32">
        <v>2600</v>
      </c>
      <c r="E50" s="33">
        <f t="shared" si="1"/>
        <v>0.12710729224313083</v>
      </c>
    </row>
    <row r="51" spans="1:5" ht="30.75" customHeight="1" x14ac:dyDescent="0.2">
      <c r="A51" s="10" t="s">
        <v>28</v>
      </c>
      <c r="B51" s="11" t="s">
        <v>27</v>
      </c>
      <c r="C51" s="32">
        <f>C52+C60+C62+C64</f>
        <v>4993239</v>
      </c>
      <c r="D51" s="32">
        <f>D52+D60+D62+D64</f>
        <v>4553817</v>
      </c>
      <c r="E51" s="33">
        <f t="shared" si="1"/>
        <v>91.199660180496068</v>
      </c>
    </row>
    <row r="52" spans="1:5" s="66" customFormat="1" ht="30.75" customHeight="1" x14ac:dyDescent="0.2">
      <c r="A52" s="63" t="s">
        <v>26</v>
      </c>
      <c r="B52" s="64" t="s">
        <v>25</v>
      </c>
      <c r="C52" s="62">
        <f>C53+C55+C56+C57</f>
        <v>4883239</v>
      </c>
      <c r="D52" s="62">
        <f>D53+D55+D56+D57</f>
        <v>4617180</v>
      </c>
      <c r="E52" s="65">
        <f t="shared" si="1"/>
        <v>94.551587583569017</v>
      </c>
    </row>
    <row r="53" spans="1:5" s="66" customFormat="1" ht="30.75" customHeight="1" x14ac:dyDescent="0.2">
      <c r="A53" s="63" t="s">
        <v>24</v>
      </c>
      <c r="B53" s="64" t="s">
        <v>23</v>
      </c>
      <c r="C53" s="62">
        <f>C54</f>
        <v>108764</v>
      </c>
      <c r="D53" s="62">
        <f>D54</f>
        <v>108764</v>
      </c>
      <c r="E53" s="65">
        <f t="shared" si="1"/>
        <v>100</v>
      </c>
    </row>
    <row r="54" spans="1:5" s="66" customFormat="1" ht="30.75" customHeight="1" x14ac:dyDescent="0.2">
      <c r="A54" s="63" t="s">
        <v>22</v>
      </c>
      <c r="B54" s="64" t="s">
        <v>21</v>
      </c>
      <c r="C54" s="62">
        <v>108764</v>
      </c>
      <c r="D54" s="62">
        <v>108764</v>
      </c>
      <c r="E54" s="65">
        <f t="shared" si="1"/>
        <v>100</v>
      </c>
    </row>
    <row r="55" spans="1:5" s="66" customFormat="1" ht="30.75" customHeight="1" x14ac:dyDescent="0.2">
      <c r="A55" s="63" t="s">
        <v>20</v>
      </c>
      <c r="B55" s="64" t="s">
        <v>19</v>
      </c>
      <c r="C55" s="62">
        <v>2088676</v>
      </c>
      <c r="D55" s="62">
        <f>C55-38000</f>
        <v>2050676</v>
      </c>
      <c r="E55" s="65">
        <f t="shared" si="1"/>
        <v>98.180665646562701</v>
      </c>
    </row>
    <row r="56" spans="1:5" s="66" customFormat="1" ht="30.75" customHeight="1" x14ac:dyDescent="0.2">
      <c r="A56" s="63" t="s">
        <v>18</v>
      </c>
      <c r="B56" s="64" t="s">
        <v>17</v>
      </c>
      <c r="C56" s="62">
        <v>2385021</v>
      </c>
      <c r="D56" s="62">
        <f>C56-228059+40385</f>
        <v>2197347</v>
      </c>
      <c r="E56" s="65">
        <f t="shared" si="1"/>
        <v>92.131138467963183</v>
      </c>
    </row>
    <row r="57" spans="1:5" s="66" customFormat="1" ht="15" customHeight="1" x14ac:dyDescent="0.2">
      <c r="A57" s="63" t="s">
        <v>16</v>
      </c>
      <c r="B57" s="64" t="s">
        <v>15</v>
      </c>
      <c r="C57" s="62">
        <v>300778</v>
      </c>
      <c r="D57" s="62">
        <f>153667+32016+115095-40385</f>
        <v>260393</v>
      </c>
      <c r="E57" s="65">
        <f t="shared" si="1"/>
        <v>86.573153621607972</v>
      </c>
    </row>
    <row r="58" spans="1:5" ht="73.5" hidden="1" customHeight="1" x14ac:dyDescent="0.2">
      <c r="A58" s="10" t="s">
        <v>14</v>
      </c>
      <c r="B58" s="11" t="s">
        <v>13</v>
      </c>
      <c r="C58" s="32">
        <v>16743</v>
      </c>
      <c r="D58" s="32">
        <v>16560</v>
      </c>
      <c r="E58" s="33">
        <f t="shared" si="1"/>
        <v>98.907005912918834</v>
      </c>
    </row>
    <row r="59" spans="1:5" ht="29.25" hidden="1" customHeight="1" x14ac:dyDescent="0.2">
      <c r="A59" s="10" t="s">
        <v>12</v>
      </c>
      <c r="B59" s="11" t="s">
        <v>11</v>
      </c>
      <c r="C59" s="32">
        <v>3700</v>
      </c>
      <c r="D59" s="32">
        <v>7683</v>
      </c>
      <c r="E59" s="33">
        <f t="shared" si="1"/>
        <v>207.64864864864867</v>
      </c>
    </row>
    <row r="60" spans="1:5" ht="18" customHeight="1" x14ac:dyDescent="0.2">
      <c r="A60" s="10" t="s">
        <v>10</v>
      </c>
      <c r="B60" s="11" t="s">
        <v>9</v>
      </c>
      <c r="C60" s="32">
        <f>C61</f>
        <v>110000</v>
      </c>
      <c r="D60" s="32">
        <f>D61</f>
        <v>0</v>
      </c>
      <c r="E60" s="33">
        <f t="shared" si="1"/>
        <v>0</v>
      </c>
    </row>
    <row r="61" spans="1:5" ht="21.2" customHeight="1" x14ac:dyDescent="0.2">
      <c r="A61" s="10" t="s">
        <v>8</v>
      </c>
      <c r="B61" s="11" t="s">
        <v>7</v>
      </c>
      <c r="C61" s="32">
        <v>110000</v>
      </c>
      <c r="D61" s="32">
        <v>0</v>
      </c>
      <c r="E61" s="33">
        <f t="shared" si="1"/>
        <v>0</v>
      </c>
    </row>
    <row r="62" spans="1:5" ht="123.75" customHeight="1" x14ac:dyDescent="0.2">
      <c r="A62" s="10" t="s">
        <v>6</v>
      </c>
      <c r="B62" s="11" t="s">
        <v>5</v>
      </c>
      <c r="C62" s="32">
        <v>0</v>
      </c>
      <c r="D62" s="32">
        <f>D63</f>
        <v>2421</v>
      </c>
      <c r="E62" s="33"/>
    </row>
    <row r="63" spans="1:5" ht="44.25" customHeight="1" x14ac:dyDescent="0.2">
      <c r="A63" s="10" t="s">
        <v>191</v>
      </c>
      <c r="B63" s="11" t="s">
        <v>4</v>
      </c>
      <c r="C63" s="32">
        <v>0</v>
      </c>
      <c r="D63" s="32">
        <v>2421</v>
      </c>
      <c r="E63" s="33"/>
    </row>
    <row r="64" spans="1:5" ht="62.25" customHeight="1" x14ac:dyDescent="0.2">
      <c r="A64" s="10" t="s">
        <v>3</v>
      </c>
      <c r="B64" s="11" t="s">
        <v>2</v>
      </c>
      <c r="C64" s="32">
        <v>0</v>
      </c>
      <c r="D64" s="32">
        <f>D65</f>
        <v>-65784</v>
      </c>
      <c r="E64" s="33"/>
    </row>
    <row r="65" spans="1:10" ht="31.7" customHeight="1" x14ac:dyDescent="0.2">
      <c r="A65" s="10" t="s">
        <v>1</v>
      </c>
      <c r="B65" s="11" t="s">
        <v>0</v>
      </c>
      <c r="C65" s="32">
        <v>0</v>
      </c>
      <c r="D65" s="32">
        <v>-65784</v>
      </c>
      <c r="E65" s="33"/>
    </row>
    <row r="66" spans="1:10" ht="21.75" customHeight="1" x14ac:dyDescent="0.2">
      <c r="A66" s="12"/>
      <c r="B66" s="12" t="s">
        <v>150</v>
      </c>
      <c r="C66" s="34">
        <f>C51+C7</f>
        <v>10199037</v>
      </c>
      <c r="D66" s="34">
        <f>D51+D7</f>
        <v>7670014</v>
      </c>
      <c r="E66" s="33">
        <f t="shared" si="1"/>
        <v>75.203315764027522</v>
      </c>
    </row>
    <row r="67" spans="1:10" ht="12.75" x14ac:dyDescent="0.2">
      <c r="A67" s="9"/>
      <c r="B67" s="9"/>
      <c r="C67" s="35"/>
      <c r="D67" s="35"/>
      <c r="E67" s="36"/>
    </row>
    <row r="68" spans="1:10" ht="15" x14ac:dyDescent="0.2">
      <c r="A68" s="17"/>
      <c r="B68" s="18" t="s">
        <v>127</v>
      </c>
      <c r="C68" s="49">
        <f>SUM(C69:C80)</f>
        <v>10387642</v>
      </c>
      <c r="D68" s="49">
        <f>SUM(D69:D80)</f>
        <v>7720849</v>
      </c>
      <c r="E68" s="70">
        <f>D68/C68*100</f>
        <v>74.327253480626311</v>
      </c>
      <c r="F68" s="48"/>
      <c r="G68" s="13"/>
    </row>
    <row r="69" spans="1:10" ht="14.25" x14ac:dyDescent="0.2">
      <c r="A69" s="50" t="s">
        <v>128</v>
      </c>
      <c r="B69" s="40" t="s">
        <v>129</v>
      </c>
      <c r="C69" s="67">
        <v>2022425</v>
      </c>
      <c r="D69" s="73">
        <f>803926-205000-10000</f>
        <v>588926</v>
      </c>
      <c r="E69" s="70">
        <f t="shared" ref="E69:E80" si="2">D69/C69*100</f>
        <v>29.119794306340165</v>
      </c>
      <c r="H69" s="37"/>
      <c r="I69" s="72"/>
      <c r="J69" s="66"/>
    </row>
    <row r="70" spans="1:10" ht="28.5" x14ac:dyDescent="0.2">
      <c r="A70" s="50" t="s">
        <v>130</v>
      </c>
      <c r="B70" s="18" t="s">
        <v>131</v>
      </c>
      <c r="C70" s="69">
        <v>38264</v>
      </c>
      <c r="D70" s="73">
        <v>27389</v>
      </c>
      <c r="E70" s="70">
        <f t="shared" si="2"/>
        <v>71.579029897553838</v>
      </c>
      <c r="H70" s="37"/>
      <c r="I70" s="38"/>
    </row>
    <row r="71" spans="1:10" ht="14.25" x14ac:dyDescent="0.2">
      <c r="A71" s="50" t="s">
        <v>132</v>
      </c>
      <c r="B71" s="18" t="s">
        <v>133</v>
      </c>
      <c r="C71" s="69">
        <v>969549</v>
      </c>
      <c r="D71" s="73">
        <f>797822-20000</f>
        <v>777822</v>
      </c>
      <c r="E71" s="70">
        <f t="shared" si="2"/>
        <v>80.225135604286109</v>
      </c>
      <c r="H71" s="37"/>
      <c r="I71" s="38"/>
    </row>
    <row r="72" spans="1:10" ht="18" customHeight="1" x14ac:dyDescent="0.2">
      <c r="A72" s="50" t="s">
        <v>134</v>
      </c>
      <c r="B72" s="18" t="s">
        <v>135</v>
      </c>
      <c r="C72" s="69">
        <v>1181804</v>
      </c>
      <c r="D72" s="73">
        <f>923255-30000</f>
        <v>893255</v>
      </c>
      <c r="E72" s="70">
        <f t="shared" si="2"/>
        <v>75.584022392884094</v>
      </c>
      <c r="H72" s="37"/>
      <c r="I72" s="38"/>
    </row>
    <row r="73" spans="1:10" ht="16.5" customHeight="1" x14ac:dyDescent="0.2">
      <c r="A73" s="50" t="s">
        <v>136</v>
      </c>
      <c r="B73" s="18" t="s">
        <v>137</v>
      </c>
      <c r="C73" s="69">
        <v>374530</v>
      </c>
      <c r="D73" s="73">
        <v>304833</v>
      </c>
      <c r="E73" s="70">
        <f t="shared" si="2"/>
        <v>81.390809814968094</v>
      </c>
      <c r="H73" s="37"/>
      <c r="I73" s="38"/>
    </row>
    <row r="74" spans="1:10" ht="14.25" x14ac:dyDescent="0.2">
      <c r="A74" s="50" t="s">
        <v>138</v>
      </c>
      <c r="B74" s="18" t="s">
        <v>139</v>
      </c>
      <c r="C74" s="69">
        <v>4427081</v>
      </c>
      <c r="D74" s="73">
        <f>3935771-20000</f>
        <v>3915771</v>
      </c>
      <c r="E74" s="70">
        <f t="shared" si="2"/>
        <v>88.450403324447862</v>
      </c>
      <c r="H74" s="37"/>
      <c r="I74" s="38"/>
    </row>
    <row r="75" spans="1:10" ht="14.25" x14ac:dyDescent="0.2">
      <c r="A75" s="50" t="s">
        <v>140</v>
      </c>
      <c r="B75" s="18" t="s">
        <v>141</v>
      </c>
      <c r="C75" s="69">
        <v>463379</v>
      </c>
      <c r="D75" s="73">
        <f>390751-5000</f>
        <v>385751</v>
      </c>
      <c r="E75" s="70">
        <f t="shared" si="2"/>
        <v>83.247406550577381</v>
      </c>
      <c r="H75" s="37"/>
      <c r="I75" s="38"/>
    </row>
    <row r="76" spans="1:10" ht="14.25" x14ac:dyDescent="0.2">
      <c r="A76" s="50" t="s">
        <v>142</v>
      </c>
      <c r="B76" s="18" t="s">
        <v>143</v>
      </c>
      <c r="C76" s="69">
        <v>30003</v>
      </c>
      <c r="D76" s="73">
        <v>30003</v>
      </c>
      <c r="E76" s="71">
        <f t="shared" si="2"/>
        <v>100</v>
      </c>
      <c r="H76" s="37"/>
      <c r="I76" s="38"/>
    </row>
    <row r="77" spans="1:10" ht="14.25" x14ac:dyDescent="0.2">
      <c r="A77" s="50" t="s">
        <v>144</v>
      </c>
      <c r="B77" s="18" t="s">
        <v>145</v>
      </c>
      <c r="C77" s="69">
        <v>208609</v>
      </c>
      <c r="D77" s="73">
        <v>193306</v>
      </c>
      <c r="E77" s="70">
        <f t="shared" si="2"/>
        <v>92.664266642378806</v>
      </c>
      <c r="H77" s="37"/>
      <c r="I77" s="38"/>
    </row>
    <row r="78" spans="1:10" ht="14.25" x14ac:dyDescent="0.2">
      <c r="A78" s="50" t="s">
        <v>146</v>
      </c>
      <c r="B78" s="18" t="s">
        <v>147</v>
      </c>
      <c r="C78" s="69">
        <v>521738</v>
      </c>
      <c r="D78" s="73">
        <f>487392-15000</f>
        <v>472392</v>
      </c>
      <c r="E78" s="70">
        <f t="shared" si="2"/>
        <v>90.54199617432505</v>
      </c>
      <c r="H78" s="39"/>
      <c r="I78" s="39"/>
    </row>
    <row r="79" spans="1:10" ht="14.25" x14ac:dyDescent="0.2">
      <c r="A79" s="50" t="s">
        <v>193</v>
      </c>
      <c r="B79" s="18" t="s">
        <v>194</v>
      </c>
      <c r="C79" s="69">
        <v>260</v>
      </c>
      <c r="D79" s="73">
        <v>260</v>
      </c>
      <c r="E79" s="70">
        <f t="shared" si="2"/>
        <v>100</v>
      </c>
      <c r="H79" s="39"/>
      <c r="I79" s="39"/>
    </row>
    <row r="80" spans="1:10" ht="28.5" x14ac:dyDescent="0.2">
      <c r="A80" s="50" t="s">
        <v>148</v>
      </c>
      <c r="B80" s="18" t="s">
        <v>149</v>
      </c>
      <c r="C80" s="69">
        <v>150000</v>
      </c>
      <c r="D80" s="68">
        <v>131141</v>
      </c>
      <c r="E80" s="70">
        <f t="shared" si="2"/>
        <v>87.427333333333337</v>
      </c>
    </row>
    <row r="81" spans="1:5" ht="12.75" x14ac:dyDescent="0.2">
      <c r="A81" s="9"/>
      <c r="B81" s="9"/>
      <c r="C81" s="20"/>
      <c r="D81" s="20"/>
      <c r="E81" s="19"/>
    </row>
    <row r="82" spans="1:5" ht="33" customHeight="1" x14ac:dyDescent="0.2">
      <c r="A82" s="51"/>
      <c r="B82" s="52" t="s">
        <v>116</v>
      </c>
      <c r="C82" s="57">
        <f>-C101</f>
        <v>-188604</v>
      </c>
      <c r="D82" s="22">
        <f>D66-D68</f>
        <v>-50835</v>
      </c>
      <c r="E82" s="23">
        <f>D82/C82*100</f>
        <v>26.953298975631483</v>
      </c>
    </row>
    <row r="83" spans="1:5" ht="47.25" hidden="1" customHeight="1" x14ac:dyDescent="0.2">
      <c r="A83" s="51"/>
      <c r="B83" s="52" t="s">
        <v>154</v>
      </c>
      <c r="C83" s="57">
        <f>C82+C96</f>
        <v>-119000</v>
      </c>
      <c r="D83" s="24">
        <f>D82+D96</f>
        <v>12805</v>
      </c>
      <c r="E83" s="23">
        <f>D83/C83*100</f>
        <v>-10.760504201680671</v>
      </c>
    </row>
    <row r="84" spans="1:5" ht="38.25" hidden="1" x14ac:dyDescent="0.2">
      <c r="A84" s="53"/>
      <c r="B84" s="54" t="s">
        <v>155</v>
      </c>
      <c r="C84" s="58">
        <v>2.7E-2</v>
      </c>
      <c r="D84" s="25"/>
      <c r="E84" s="23"/>
    </row>
    <row r="85" spans="1:5" ht="14.25" x14ac:dyDescent="0.2">
      <c r="A85" s="51"/>
      <c r="B85" s="52" t="s">
        <v>156</v>
      </c>
      <c r="C85" s="47">
        <f>C86+C89+C96+C99</f>
        <v>188604</v>
      </c>
      <c r="D85" s="47">
        <f>D86+D89+D96+D99</f>
        <v>50835</v>
      </c>
      <c r="E85" s="23"/>
    </row>
    <row r="86" spans="1:5" ht="25.5" x14ac:dyDescent="0.2">
      <c r="A86" s="55" t="s">
        <v>157</v>
      </c>
      <c r="B86" s="52" t="s">
        <v>117</v>
      </c>
      <c r="C86" s="57">
        <f>C88+C87</f>
        <v>119000</v>
      </c>
      <c r="D86" s="22">
        <f>D88+D87</f>
        <v>-13000</v>
      </c>
      <c r="E86" s="23">
        <f>D86/C86*100</f>
        <v>-10.92436974789916</v>
      </c>
    </row>
    <row r="87" spans="1:5" ht="25.5" x14ac:dyDescent="0.2">
      <c r="A87" s="56" t="s">
        <v>158</v>
      </c>
      <c r="B87" s="54" t="s">
        <v>159</v>
      </c>
      <c r="C87" s="59">
        <v>761000</v>
      </c>
      <c r="D87" s="25">
        <f>300000+180000+60000+80000</f>
        <v>620000</v>
      </c>
      <c r="E87" s="23">
        <f t="shared" ref="E87:E106" si="3">D87/C87*100</f>
        <v>81.471747700394218</v>
      </c>
    </row>
    <row r="88" spans="1:5" ht="25.5" x14ac:dyDescent="0.2">
      <c r="A88" s="56" t="s">
        <v>160</v>
      </c>
      <c r="B88" s="54" t="s">
        <v>118</v>
      </c>
      <c r="C88" s="59">
        <v>-642000</v>
      </c>
      <c r="D88" s="25">
        <v>-633000</v>
      </c>
      <c r="E88" s="23">
        <f t="shared" si="3"/>
        <v>98.598130841121502</v>
      </c>
    </row>
    <row r="89" spans="1:5" ht="25.5" x14ac:dyDescent="0.2">
      <c r="A89" s="55" t="s">
        <v>161</v>
      </c>
      <c r="B89" s="52" t="s">
        <v>119</v>
      </c>
      <c r="C89" s="57">
        <f>C93+C90</f>
        <v>0</v>
      </c>
      <c r="D89" s="22">
        <f>D93+D90</f>
        <v>0</v>
      </c>
      <c r="E89" s="23">
        <v>0</v>
      </c>
    </row>
    <row r="90" spans="1:5" ht="38.25" x14ac:dyDescent="0.2">
      <c r="A90" s="56" t="s">
        <v>162</v>
      </c>
      <c r="B90" s="54" t="s">
        <v>120</v>
      </c>
      <c r="C90" s="59">
        <f>C91+C92</f>
        <v>620000</v>
      </c>
      <c r="D90" s="26">
        <f>D91</f>
        <v>200000</v>
      </c>
      <c r="E90" s="23">
        <f t="shared" si="3"/>
        <v>32.258064516129032</v>
      </c>
    </row>
    <row r="91" spans="1:5" ht="38.25" x14ac:dyDescent="0.2">
      <c r="A91" s="56" t="s">
        <v>163</v>
      </c>
      <c r="B91" s="54" t="s">
        <v>121</v>
      </c>
      <c r="C91" s="59">
        <v>300000</v>
      </c>
      <c r="D91" s="26">
        <v>200000</v>
      </c>
      <c r="E91" s="23">
        <f t="shared" si="3"/>
        <v>66.666666666666657</v>
      </c>
    </row>
    <row r="92" spans="1:5" ht="25.5" x14ac:dyDescent="0.2">
      <c r="A92" s="56" t="s">
        <v>164</v>
      </c>
      <c r="B92" s="54" t="s">
        <v>165</v>
      </c>
      <c r="C92" s="59">
        <v>320000</v>
      </c>
      <c r="D92" s="26">
        <v>160000</v>
      </c>
      <c r="E92" s="23">
        <f t="shared" si="3"/>
        <v>50</v>
      </c>
    </row>
    <row r="93" spans="1:5" ht="38.25" x14ac:dyDescent="0.2">
      <c r="A93" s="56" t="s">
        <v>166</v>
      </c>
      <c r="B93" s="54" t="s">
        <v>122</v>
      </c>
      <c r="C93" s="59">
        <f>C94+C95</f>
        <v>-620000</v>
      </c>
      <c r="D93" s="26">
        <f>D94</f>
        <v>-200000</v>
      </c>
      <c r="E93" s="23">
        <f t="shared" si="3"/>
        <v>32.258064516129032</v>
      </c>
    </row>
    <row r="94" spans="1:5" ht="51" x14ac:dyDescent="0.2">
      <c r="A94" s="56" t="s">
        <v>167</v>
      </c>
      <c r="B94" s="54" t="s">
        <v>123</v>
      </c>
      <c r="C94" s="59">
        <v>-300000</v>
      </c>
      <c r="D94" s="26">
        <v>-200000</v>
      </c>
      <c r="E94" s="23">
        <f t="shared" si="3"/>
        <v>66.666666666666657</v>
      </c>
    </row>
    <row r="95" spans="1:5" ht="25.5" x14ac:dyDescent="0.2">
      <c r="A95" s="56" t="s">
        <v>168</v>
      </c>
      <c r="B95" s="54" t="s">
        <v>169</v>
      </c>
      <c r="C95" s="59">
        <v>-320000</v>
      </c>
      <c r="D95" s="26">
        <v>-26000</v>
      </c>
      <c r="E95" s="23">
        <f t="shared" si="3"/>
        <v>8.125</v>
      </c>
    </row>
    <row r="96" spans="1:5" ht="25.5" x14ac:dyDescent="0.2">
      <c r="A96" s="55" t="s">
        <v>170</v>
      </c>
      <c r="B96" s="52" t="s">
        <v>171</v>
      </c>
      <c r="C96" s="57">
        <v>69604</v>
      </c>
      <c r="D96" s="22">
        <f>D98+D97</f>
        <v>63640</v>
      </c>
      <c r="E96" s="23">
        <f t="shared" si="3"/>
        <v>91.431526923740009</v>
      </c>
    </row>
    <row r="97" spans="1:5" ht="25.5" x14ac:dyDescent="0.2">
      <c r="A97" s="56" t="s">
        <v>172</v>
      </c>
      <c r="B97" s="54" t="s">
        <v>124</v>
      </c>
      <c r="C97" s="59">
        <f>-(9991107+C87+C90)</f>
        <v>-11372107</v>
      </c>
      <c r="D97" s="27">
        <f>-(D66+D87+D90+D102+D103)</f>
        <v>-8490209</v>
      </c>
      <c r="E97" s="23">
        <f t="shared" si="3"/>
        <v>74.658187792288615</v>
      </c>
    </row>
    <row r="98" spans="1:5" ht="25.5" x14ac:dyDescent="0.2">
      <c r="A98" s="56" t="s">
        <v>173</v>
      </c>
      <c r="B98" s="54" t="s">
        <v>125</v>
      </c>
      <c r="C98" s="59">
        <f>10234733-C88-C93-C100</f>
        <v>11496733</v>
      </c>
      <c r="D98" s="27">
        <f>D68-D88-D93-D100+D104-D105</f>
        <v>8553849</v>
      </c>
      <c r="E98" s="23">
        <f t="shared" si="3"/>
        <v>74.402432412755871</v>
      </c>
    </row>
    <row r="99" spans="1:5" ht="25.5" x14ac:dyDescent="0.2">
      <c r="A99" s="55" t="s">
        <v>174</v>
      </c>
      <c r="B99" s="52" t="s">
        <v>126</v>
      </c>
      <c r="C99" s="57">
        <f>C100</f>
        <v>0</v>
      </c>
      <c r="D99" s="28">
        <v>195</v>
      </c>
      <c r="E99" s="23"/>
    </row>
    <row r="100" spans="1:5" ht="39" hidden="1" customHeight="1" x14ac:dyDescent="0.2">
      <c r="A100" s="56" t="s">
        <v>175</v>
      </c>
      <c r="B100" s="54" t="s">
        <v>176</v>
      </c>
      <c r="C100" s="59">
        <v>0</v>
      </c>
      <c r="D100" s="25"/>
      <c r="E100" s="23"/>
    </row>
    <row r="101" spans="1:5" ht="38.25" hidden="1" customHeight="1" x14ac:dyDescent="0.2">
      <c r="A101" s="55"/>
      <c r="B101" s="52" t="s">
        <v>177</v>
      </c>
      <c r="C101" s="57">
        <f>C86+C96+C99</f>
        <v>188604</v>
      </c>
      <c r="D101" s="25"/>
      <c r="E101" s="23"/>
    </row>
    <row r="102" spans="1:5" s="21" customFormat="1" ht="27.75" customHeight="1" x14ac:dyDescent="0.2">
      <c r="A102" s="56" t="s">
        <v>189</v>
      </c>
      <c r="B102" s="61" t="s">
        <v>190</v>
      </c>
      <c r="C102" s="29"/>
      <c r="D102" s="28">
        <v>195</v>
      </c>
      <c r="E102" s="23"/>
    </row>
    <row r="103" spans="1:5" ht="15" hidden="1" x14ac:dyDescent="0.2">
      <c r="A103" s="15"/>
      <c r="B103" s="16"/>
      <c r="C103" s="29"/>
      <c r="D103" s="25"/>
      <c r="E103" s="23" t="e">
        <f t="shared" si="3"/>
        <v>#DIV/0!</v>
      </c>
    </row>
    <row r="104" spans="1:5" ht="32.25" hidden="1" customHeight="1" x14ac:dyDescent="0.2">
      <c r="A104" s="15"/>
      <c r="B104" s="16"/>
      <c r="C104" s="30"/>
      <c r="D104" s="25"/>
      <c r="E104" s="23" t="e">
        <f t="shared" si="3"/>
        <v>#DIV/0!</v>
      </c>
    </row>
    <row r="105" spans="1:5" ht="30.75" hidden="1" customHeight="1" x14ac:dyDescent="0.2">
      <c r="A105" s="15"/>
      <c r="B105" s="16"/>
      <c r="C105" s="29"/>
      <c r="D105" s="25"/>
      <c r="E105" s="23" t="e">
        <f t="shared" si="3"/>
        <v>#DIV/0!</v>
      </c>
    </row>
    <row r="106" spans="1:5" ht="15" x14ac:dyDescent="0.2">
      <c r="A106" s="14"/>
      <c r="B106" s="60" t="s">
        <v>178</v>
      </c>
      <c r="C106" s="31">
        <f>C86+C89+C96+C99</f>
        <v>188604</v>
      </c>
      <c r="D106" s="31">
        <f>D86+D89+D96+D99</f>
        <v>50835</v>
      </c>
      <c r="E106" s="23">
        <f t="shared" si="3"/>
        <v>26.953298975631483</v>
      </c>
    </row>
    <row r="107" spans="1:5" ht="12.75" x14ac:dyDescent="0.2">
      <c r="A107" s="9"/>
      <c r="B107" s="9"/>
      <c r="C107" s="9"/>
      <c r="D107" s="9"/>
      <c r="E107" s="19"/>
    </row>
    <row r="108" spans="1:5" ht="12.75" x14ac:dyDescent="0.2">
      <c r="A108" s="9"/>
      <c r="B108" s="9"/>
      <c r="C108" s="9"/>
      <c r="D108" s="9"/>
      <c r="E108" s="9"/>
    </row>
    <row r="109" spans="1:5" ht="12.75" x14ac:dyDescent="0.2">
      <c r="A109" s="9"/>
      <c r="B109" s="9"/>
      <c r="C109" s="9"/>
      <c r="D109" s="9"/>
      <c r="E109" s="9"/>
    </row>
    <row r="110" spans="1:5" ht="12.75" x14ac:dyDescent="0.2">
      <c r="A110" s="9"/>
      <c r="B110" s="9"/>
      <c r="C110" s="9"/>
      <c r="D110" s="9"/>
      <c r="E110" s="9"/>
    </row>
    <row r="111" spans="1:5" ht="12.75" x14ac:dyDescent="0.2">
      <c r="A111" s="9"/>
      <c r="B111" s="9"/>
      <c r="C111" s="9"/>
      <c r="D111" s="9"/>
      <c r="E111" s="9"/>
    </row>
    <row r="112" spans="1:5" ht="12.75" x14ac:dyDescent="0.2">
      <c r="A112" s="9"/>
      <c r="B112" s="9"/>
      <c r="C112" s="9"/>
      <c r="D112" s="9"/>
      <c r="E112" s="9"/>
    </row>
    <row r="113" spans="1:5" ht="12.75" x14ac:dyDescent="0.2">
      <c r="A113" s="9"/>
      <c r="B113" s="9"/>
      <c r="C113" s="9"/>
      <c r="D113" s="9"/>
      <c r="E113" s="9"/>
    </row>
    <row r="114" spans="1:5" ht="12.75" x14ac:dyDescent="0.2">
      <c r="A114" s="9"/>
      <c r="B114" s="9"/>
      <c r="C114" s="9"/>
      <c r="D114" s="9"/>
      <c r="E114" s="9"/>
    </row>
    <row r="115" spans="1:5" ht="12.75" x14ac:dyDescent="0.2">
      <c r="A115" s="9"/>
      <c r="B115" s="9"/>
      <c r="C115" s="9"/>
      <c r="D115" s="9"/>
      <c r="E115" s="9"/>
    </row>
    <row r="116" spans="1:5" ht="12.75" x14ac:dyDescent="0.2">
      <c r="A116" s="9"/>
      <c r="B116" s="9"/>
      <c r="C116" s="9"/>
      <c r="D116" s="9"/>
      <c r="E116" s="9"/>
    </row>
    <row r="117" spans="1:5" ht="12.75" x14ac:dyDescent="0.2">
      <c r="A117" s="9"/>
      <c r="B117" s="9"/>
      <c r="C117" s="9"/>
      <c r="D117" s="9"/>
      <c r="E117" s="9"/>
    </row>
    <row r="118" spans="1:5" ht="12.75" x14ac:dyDescent="0.2">
      <c r="A118" s="9"/>
      <c r="B118" s="9"/>
      <c r="C118" s="9"/>
      <c r="D118" s="9"/>
      <c r="E118" s="9"/>
    </row>
    <row r="119" spans="1:5" ht="12.75" x14ac:dyDescent="0.2">
      <c r="A119" s="9"/>
      <c r="B119" s="9"/>
      <c r="C119" s="9"/>
      <c r="D119" s="9"/>
      <c r="E119" s="9"/>
    </row>
    <row r="120" spans="1:5" ht="12.75" x14ac:dyDescent="0.2">
      <c r="A120" s="9"/>
      <c r="B120" s="9"/>
      <c r="C120" s="9"/>
      <c r="D120" s="9"/>
      <c r="E120" s="9"/>
    </row>
    <row r="121" spans="1:5" ht="12.75" x14ac:dyDescent="0.2">
      <c r="A121" s="9"/>
      <c r="B121" s="9"/>
      <c r="C121" s="9"/>
      <c r="D121" s="9"/>
      <c r="E121" s="9"/>
    </row>
    <row r="122" spans="1:5" ht="12.75" x14ac:dyDescent="0.2">
      <c r="A122" s="9"/>
      <c r="B122" s="9"/>
      <c r="C122" s="9"/>
      <c r="D122" s="9"/>
      <c r="E122" s="9"/>
    </row>
    <row r="123" spans="1:5" ht="12.75" x14ac:dyDescent="0.2">
      <c r="A123" s="9"/>
      <c r="B123" s="9"/>
      <c r="C123" s="9"/>
      <c r="D123" s="9"/>
      <c r="E123" s="9"/>
    </row>
    <row r="124" spans="1:5" ht="12.75" x14ac:dyDescent="0.2">
      <c r="A124" s="9"/>
      <c r="B124" s="9"/>
      <c r="C124" s="9"/>
      <c r="D124" s="9"/>
      <c r="E124" s="9"/>
    </row>
    <row r="125" spans="1:5" ht="12.75" x14ac:dyDescent="0.2">
      <c r="A125" s="9"/>
      <c r="B125" s="9"/>
      <c r="C125" s="9"/>
      <c r="D125" s="9"/>
      <c r="E125" s="9"/>
    </row>
    <row r="126" spans="1:5" ht="12.75" x14ac:dyDescent="0.2">
      <c r="A126" s="9"/>
      <c r="B126" s="9"/>
      <c r="C126" s="9"/>
      <c r="D126" s="9"/>
      <c r="E126" s="9"/>
    </row>
    <row r="127" spans="1:5" ht="12.75" x14ac:dyDescent="0.2">
      <c r="A127" s="9"/>
      <c r="B127" s="9"/>
      <c r="C127" s="9"/>
      <c r="D127" s="9"/>
      <c r="E127" s="9"/>
    </row>
    <row r="128" spans="1:5" ht="12.75" x14ac:dyDescent="0.2">
      <c r="A128" s="9"/>
      <c r="B128" s="9"/>
      <c r="C128" s="9"/>
      <c r="D128" s="9"/>
      <c r="E128" s="9"/>
    </row>
    <row r="129" spans="1:5" ht="12.75" x14ac:dyDescent="0.2">
      <c r="A129" s="9"/>
      <c r="B129" s="9"/>
      <c r="C129" s="9"/>
      <c r="D129" s="9"/>
      <c r="E129" s="9"/>
    </row>
    <row r="130" spans="1:5" ht="12.75" x14ac:dyDescent="0.2">
      <c r="A130" s="9"/>
      <c r="B130" s="9"/>
      <c r="C130" s="9"/>
      <c r="D130" s="9"/>
      <c r="E130" s="9"/>
    </row>
    <row r="131" spans="1:5" ht="12.75" x14ac:dyDescent="0.2">
      <c r="A131" s="9"/>
      <c r="B131" s="9"/>
      <c r="C131" s="9"/>
      <c r="D131" s="9"/>
      <c r="E131" s="9"/>
    </row>
    <row r="132" spans="1:5" ht="12.75" x14ac:dyDescent="0.2">
      <c r="A132" s="9"/>
      <c r="B132" s="9"/>
      <c r="C132" s="9"/>
      <c r="D132" s="9"/>
      <c r="E132" s="9"/>
    </row>
    <row r="133" spans="1:5" ht="12.75" x14ac:dyDescent="0.2">
      <c r="A133" s="9"/>
      <c r="B133" s="9"/>
      <c r="C133" s="9"/>
      <c r="D133" s="9"/>
      <c r="E133" s="9"/>
    </row>
    <row r="134" spans="1:5" ht="12.75" x14ac:dyDescent="0.2">
      <c r="A134" s="9"/>
      <c r="B134" s="9"/>
      <c r="C134" s="9"/>
      <c r="D134" s="9"/>
      <c r="E134" s="9"/>
    </row>
    <row r="135" spans="1:5" ht="12.75" x14ac:dyDescent="0.2">
      <c r="A135" s="9"/>
      <c r="B135" s="9"/>
      <c r="C135" s="9"/>
      <c r="D135" s="9"/>
      <c r="E135" s="9"/>
    </row>
    <row r="136" spans="1:5" ht="12.75" x14ac:dyDescent="0.2">
      <c r="A136" s="9"/>
      <c r="B136" s="9"/>
      <c r="C136" s="9"/>
      <c r="D136" s="9"/>
      <c r="E136" s="9"/>
    </row>
    <row r="137" spans="1:5" ht="12.75" x14ac:dyDescent="0.2">
      <c r="A137" s="9"/>
      <c r="B137" s="9"/>
      <c r="C137" s="9"/>
      <c r="D137" s="9"/>
      <c r="E137" s="9"/>
    </row>
    <row r="138" spans="1:5" ht="12.75" x14ac:dyDescent="0.2">
      <c r="A138" s="9"/>
      <c r="B138" s="9"/>
      <c r="C138" s="9"/>
      <c r="D138" s="9"/>
      <c r="E138" s="9"/>
    </row>
    <row r="139" spans="1:5" ht="12.75" x14ac:dyDescent="0.2">
      <c r="A139" s="9"/>
      <c r="B139" s="9"/>
      <c r="C139" s="9"/>
      <c r="D139" s="9"/>
      <c r="E139" s="9"/>
    </row>
    <row r="140" spans="1:5" ht="12.75" x14ac:dyDescent="0.2">
      <c r="A140" s="9"/>
      <c r="B140" s="9"/>
      <c r="C140" s="9"/>
      <c r="D140" s="9"/>
      <c r="E140" s="9"/>
    </row>
    <row r="141" spans="1:5" ht="12.75" x14ac:dyDescent="0.2">
      <c r="A141" s="9"/>
      <c r="B141" s="9"/>
      <c r="C141" s="9"/>
      <c r="D141" s="9"/>
      <c r="E141" s="9"/>
    </row>
    <row r="142" spans="1:5" ht="12.75" x14ac:dyDescent="0.2">
      <c r="A142" s="9"/>
      <c r="B142" s="9"/>
      <c r="C142" s="9"/>
      <c r="D142" s="9"/>
      <c r="E142" s="9"/>
    </row>
    <row r="143" spans="1:5" ht="12.75" x14ac:dyDescent="0.2">
      <c r="A143" s="9"/>
      <c r="B143" s="9"/>
      <c r="C143" s="9"/>
      <c r="D143" s="9"/>
      <c r="E143" s="9"/>
    </row>
    <row r="144" spans="1:5" ht="12.75" x14ac:dyDescent="0.2">
      <c r="A144" s="9"/>
      <c r="B144" s="9"/>
      <c r="C144" s="9"/>
      <c r="D144" s="9"/>
      <c r="E144" s="9"/>
    </row>
    <row r="145" spans="1:5" ht="12.75" x14ac:dyDescent="0.2">
      <c r="A145" s="9"/>
      <c r="B145" s="9"/>
      <c r="C145" s="9"/>
      <c r="D145" s="9"/>
      <c r="E145" s="9"/>
    </row>
    <row r="146" spans="1:5" ht="12.75" x14ac:dyDescent="0.2">
      <c r="A146" s="9"/>
      <c r="B146" s="9"/>
      <c r="C146" s="9"/>
      <c r="D146" s="9"/>
      <c r="E146" s="9"/>
    </row>
    <row r="147" spans="1:5" ht="12.75" x14ac:dyDescent="0.2">
      <c r="A147" s="9"/>
      <c r="B147" s="9"/>
      <c r="C147" s="9"/>
      <c r="D147" s="9"/>
      <c r="E147" s="9"/>
    </row>
    <row r="148" spans="1:5" ht="12.75" x14ac:dyDescent="0.2">
      <c r="A148" s="9"/>
      <c r="B148" s="9"/>
      <c r="C148" s="9"/>
      <c r="D148" s="9"/>
      <c r="E148" s="9"/>
    </row>
    <row r="149" spans="1:5" ht="12.75" x14ac:dyDescent="0.2">
      <c r="A149" s="9"/>
      <c r="B149" s="9"/>
      <c r="C149" s="9"/>
      <c r="D149" s="9"/>
      <c r="E149" s="9"/>
    </row>
    <row r="150" spans="1:5" ht="12.75" x14ac:dyDescent="0.2">
      <c r="A150" s="9"/>
      <c r="B150" s="9"/>
      <c r="C150" s="9"/>
      <c r="D150" s="9"/>
      <c r="E150" s="9"/>
    </row>
    <row r="151" spans="1:5" ht="12.75" x14ac:dyDescent="0.2">
      <c r="A151" s="9"/>
      <c r="B151" s="9"/>
      <c r="C151" s="9"/>
      <c r="D151" s="9"/>
      <c r="E151" s="9"/>
    </row>
    <row r="152" spans="1:5" ht="12.75" x14ac:dyDescent="0.2">
      <c r="A152" s="9"/>
      <c r="B152" s="9"/>
      <c r="C152" s="9"/>
      <c r="D152" s="9"/>
      <c r="E152" s="9"/>
    </row>
    <row r="153" spans="1:5" ht="12.75" x14ac:dyDescent="0.2">
      <c r="A153" s="9"/>
      <c r="B153" s="9"/>
      <c r="C153" s="9"/>
      <c r="D153" s="9"/>
      <c r="E153" s="9"/>
    </row>
    <row r="154" spans="1:5" ht="12.75" x14ac:dyDescent="0.2">
      <c r="A154" s="9"/>
      <c r="B154" s="9"/>
      <c r="C154" s="9"/>
      <c r="D154" s="9"/>
      <c r="E154" s="9"/>
    </row>
    <row r="155" spans="1:5" ht="12.75" x14ac:dyDescent="0.2">
      <c r="A155" s="9"/>
      <c r="B155" s="9"/>
      <c r="C155" s="9"/>
      <c r="D155" s="9"/>
      <c r="E155" s="9"/>
    </row>
    <row r="156" spans="1:5" ht="12.75" x14ac:dyDescent="0.2">
      <c r="A156" s="9"/>
      <c r="B156" s="9"/>
      <c r="C156" s="9"/>
      <c r="D156" s="9"/>
      <c r="E156" s="9"/>
    </row>
    <row r="157" spans="1:5" ht="12.75" x14ac:dyDescent="0.2">
      <c r="A157" s="9"/>
      <c r="B157" s="9"/>
      <c r="C157" s="9"/>
      <c r="D157" s="9"/>
      <c r="E157" s="9"/>
    </row>
    <row r="158" spans="1:5" ht="12.75" x14ac:dyDescent="0.2">
      <c r="A158" s="9"/>
      <c r="B158" s="9"/>
      <c r="C158" s="9"/>
      <c r="D158" s="9"/>
      <c r="E158" s="9"/>
    </row>
    <row r="159" spans="1:5" ht="12.75" x14ac:dyDescent="0.2">
      <c r="A159" s="9"/>
      <c r="B159" s="9"/>
      <c r="C159" s="9"/>
      <c r="D159" s="9"/>
      <c r="E159" s="9"/>
    </row>
    <row r="160" spans="1:5" ht="12.75" x14ac:dyDescent="0.2">
      <c r="A160" s="9"/>
      <c r="B160" s="9"/>
      <c r="C160" s="9"/>
      <c r="D160" s="9"/>
      <c r="E160" s="9"/>
    </row>
    <row r="161" spans="1:5" ht="12.75" x14ac:dyDescent="0.2">
      <c r="A161" s="9"/>
      <c r="B161" s="9"/>
      <c r="C161" s="9"/>
      <c r="D161" s="9"/>
      <c r="E161" s="9"/>
    </row>
    <row r="162" spans="1:5" ht="12.75" x14ac:dyDescent="0.2">
      <c r="A162" s="9"/>
      <c r="B162" s="9"/>
      <c r="C162" s="9"/>
      <c r="D162" s="9"/>
      <c r="E162" s="9"/>
    </row>
    <row r="163" spans="1:5" ht="12.75" x14ac:dyDescent="0.2">
      <c r="A163" s="9"/>
      <c r="B163" s="9"/>
      <c r="C163" s="9"/>
      <c r="D163" s="9"/>
      <c r="E163" s="9"/>
    </row>
    <row r="164" spans="1:5" ht="12.75" x14ac:dyDescent="0.2">
      <c r="A164" s="9"/>
      <c r="B164" s="9"/>
      <c r="C164" s="9"/>
      <c r="D164" s="9"/>
      <c r="E164" s="9"/>
    </row>
    <row r="165" spans="1:5" ht="12.75" x14ac:dyDescent="0.2">
      <c r="A165" s="9"/>
      <c r="B165" s="9"/>
      <c r="C165" s="9"/>
      <c r="D165" s="9"/>
      <c r="E165" s="9"/>
    </row>
    <row r="166" spans="1:5" ht="12.75" x14ac:dyDescent="0.2">
      <c r="A166" s="9"/>
      <c r="B166" s="9"/>
      <c r="C166" s="9"/>
      <c r="D166" s="9"/>
      <c r="E166" s="9"/>
    </row>
    <row r="167" spans="1:5" ht="12.75" x14ac:dyDescent="0.2">
      <c r="A167" s="9"/>
      <c r="B167" s="9"/>
      <c r="C167" s="9"/>
      <c r="D167" s="9"/>
      <c r="E167" s="9"/>
    </row>
    <row r="168" spans="1:5" ht="12.75" x14ac:dyDescent="0.2">
      <c r="A168" s="9"/>
      <c r="B168" s="9"/>
      <c r="C168" s="9"/>
      <c r="D168" s="9"/>
      <c r="E168" s="9"/>
    </row>
    <row r="169" spans="1:5" ht="12.75" x14ac:dyDescent="0.2">
      <c r="A169" s="9"/>
      <c r="B169" s="9"/>
      <c r="C169" s="9"/>
      <c r="D169" s="9"/>
      <c r="E169" s="9"/>
    </row>
    <row r="170" spans="1:5" ht="12.75" x14ac:dyDescent="0.2">
      <c r="A170" s="9"/>
      <c r="B170" s="9"/>
      <c r="C170" s="9"/>
      <c r="D170" s="9"/>
      <c r="E170" s="9"/>
    </row>
    <row r="171" spans="1:5" ht="12.75" x14ac:dyDescent="0.2">
      <c r="A171" s="9"/>
      <c r="B171" s="9"/>
      <c r="C171" s="9"/>
      <c r="D171" s="9"/>
      <c r="E171" s="9"/>
    </row>
    <row r="172" spans="1:5" ht="12.75" x14ac:dyDescent="0.2">
      <c r="A172" s="9"/>
      <c r="B172" s="9"/>
      <c r="C172" s="9"/>
      <c r="D172" s="9"/>
      <c r="E172" s="9"/>
    </row>
    <row r="173" spans="1:5" ht="12.75" x14ac:dyDescent="0.2">
      <c r="A173" s="9"/>
      <c r="B173" s="9"/>
      <c r="C173" s="9"/>
      <c r="D173" s="9"/>
      <c r="E173" s="9"/>
    </row>
    <row r="174" spans="1:5" ht="12.75" x14ac:dyDescent="0.2">
      <c r="A174" s="9"/>
      <c r="B174" s="9"/>
      <c r="C174" s="9"/>
      <c r="D174" s="9"/>
      <c r="E174" s="9"/>
    </row>
    <row r="175" spans="1:5" ht="12.75" x14ac:dyDescent="0.2">
      <c r="A175" s="9"/>
      <c r="B175" s="9"/>
      <c r="C175" s="9"/>
      <c r="D175" s="9"/>
      <c r="E175" s="9"/>
    </row>
    <row r="176" spans="1:5" ht="12.75" x14ac:dyDescent="0.2">
      <c r="A176" s="9"/>
      <c r="B176" s="9"/>
      <c r="C176" s="9"/>
      <c r="D176" s="9"/>
      <c r="E176" s="9"/>
    </row>
    <row r="177" spans="1:5" ht="12.75" x14ac:dyDescent="0.2">
      <c r="A177" s="9"/>
      <c r="B177" s="9"/>
      <c r="C177" s="9"/>
      <c r="D177" s="9"/>
      <c r="E177" s="9"/>
    </row>
    <row r="178" spans="1:5" ht="12.75" x14ac:dyDescent="0.2">
      <c r="A178" s="9"/>
      <c r="B178" s="9"/>
      <c r="C178" s="9"/>
      <c r="D178" s="9"/>
      <c r="E178" s="9"/>
    </row>
    <row r="179" spans="1:5" ht="12.75" x14ac:dyDescent="0.2">
      <c r="A179" s="9"/>
      <c r="B179" s="9"/>
      <c r="C179" s="9"/>
      <c r="D179" s="9"/>
      <c r="E179" s="9"/>
    </row>
    <row r="180" spans="1:5" ht="12.75" x14ac:dyDescent="0.2">
      <c r="A180" s="9"/>
      <c r="B180" s="9"/>
      <c r="C180" s="9"/>
      <c r="D180" s="9"/>
      <c r="E180" s="9"/>
    </row>
    <row r="181" spans="1:5" ht="12.75" x14ac:dyDescent="0.2">
      <c r="A181" s="9"/>
      <c r="B181" s="9"/>
      <c r="C181" s="9"/>
      <c r="D181" s="9"/>
      <c r="E181" s="9"/>
    </row>
    <row r="182" spans="1:5" ht="12.75" x14ac:dyDescent="0.2">
      <c r="A182" s="9"/>
      <c r="B182" s="9"/>
      <c r="C182" s="9"/>
      <c r="D182" s="9"/>
      <c r="E182" s="9"/>
    </row>
    <row r="183" spans="1:5" ht="12.75" x14ac:dyDescent="0.2">
      <c r="A183" s="9"/>
      <c r="B183" s="9"/>
      <c r="C183" s="9"/>
      <c r="D183" s="9"/>
      <c r="E183" s="9"/>
    </row>
    <row r="184" spans="1:5" ht="12.75" x14ac:dyDescent="0.2">
      <c r="A184" s="9"/>
      <c r="B184" s="9"/>
      <c r="C184" s="9"/>
      <c r="D184" s="9"/>
      <c r="E184" s="9"/>
    </row>
    <row r="185" spans="1:5" ht="12.75" x14ac:dyDescent="0.2">
      <c r="A185" s="9"/>
      <c r="B185" s="9"/>
      <c r="C185" s="9"/>
      <c r="D185" s="9"/>
      <c r="E185" s="9"/>
    </row>
    <row r="186" spans="1:5" ht="12.75" x14ac:dyDescent="0.2">
      <c r="A186" s="9"/>
      <c r="B186" s="9"/>
      <c r="C186" s="9"/>
      <c r="D186" s="9"/>
      <c r="E186" s="9"/>
    </row>
    <row r="187" spans="1:5" ht="12.75" x14ac:dyDescent="0.2">
      <c r="A187" s="9"/>
      <c r="B187" s="9"/>
      <c r="C187" s="9"/>
      <c r="D187" s="9"/>
      <c r="E187" s="9"/>
    </row>
    <row r="188" spans="1:5" ht="12.75" x14ac:dyDescent="0.2">
      <c r="A188" s="9"/>
      <c r="B188" s="9"/>
      <c r="C188" s="9"/>
      <c r="D188" s="9"/>
      <c r="E188" s="9"/>
    </row>
    <row r="189" spans="1:5" ht="12.75" x14ac:dyDescent="0.2">
      <c r="A189" s="9"/>
      <c r="B189" s="9"/>
      <c r="C189" s="9"/>
      <c r="D189" s="9"/>
      <c r="E189" s="9"/>
    </row>
    <row r="190" spans="1:5" ht="12.75" x14ac:dyDescent="0.2">
      <c r="A190" s="9"/>
      <c r="B190" s="9"/>
      <c r="C190" s="9"/>
      <c r="D190" s="9"/>
      <c r="E190" s="9"/>
    </row>
    <row r="191" spans="1:5" ht="12.75" x14ac:dyDescent="0.2">
      <c r="A191" s="9"/>
      <c r="B191" s="9"/>
      <c r="C191" s="9"/>
      <c r="D191" s="9"/>
      <c r="E191" s="9"/>
    </row>
    <row r="192" spans="1:5" ht="12.75" x14ac:dyDescent="0.2">
      <c r="A192" s="9"/>
      <c r="B192" s="9"/>
      <c r="C192" s="9"/>
      <c r="D192" s="9"/>
      <c r="E192" s="9"/>
    </row>
    <row r="193" spans="1:5" ht="12.75" x14ac:dyDescent="0.2">
      <c r="A193" s="9"/>
      <c r="B193" s="9"/>
      <c r="C193" s="9"/>
      <c r="D193" s="9"/>
      <c r="E193" s="9"/>
    </row>
    <row r="194" spans="1:5" ht="12.75" x14ac:dyDescent="0.2">
      <c r="A194" s="9"/>
      <c r="B194" s="9"/>
      <c r="C194" s="9"/>
      <c r="D194" s="9"/>
      <c r="E194" s="9"/>
    </row>
    <row r="195" spans="1:5" ht="12.75" x14ac:dyDescent="0.2">
      <c r="A195" s="9"/>
      <c r="B195" s="9"/>
      <c r="C195" s="9"/>
      <c r="D195" s="9"/>
      <c r="E195" s="9"/>
    </row>
    <row r="196" spans="1:5" ht="12.75" x14ac:dyDescent="0.2">
      <c r="A196" s="9"/>
      <c r="B196" s="9"/>
      <c r="C196" s="9"/>
      <c r="D196" s="9"/>
      <c r="E196" s="9"/>
    </row>
    <row r="197" spans="1:5" ht="12.75" x14ac:dyDescent="0.2">
      <c r="A197" s="9"/>
      <c r="B197" s="9"/>
      <c r="C197" s="9"/>
      <c r="D197" s="9"/>
      <c r="E197" s="9"/>
    </row>
    <row r="198" spans="1:5" ht="12.75" x14ac:dyDescent="0.2">
      <c r="A198" s="9"/>
      <c r="B198" s="9"/>
      <c r="C198" s="9"/>
      <c r="D198" s="9"/>
      <c r="E198" s="9"/>
    </row>
    <row r="199" spans="1:5" ht="12.75" x14ac:dyDescent="0.2">
      <c r="A199" s="9"/>
      <c r="B199" s="9"/>
      <c r="C199" s="9"/>
      <c r="D199" s="9"/>
      <c r="E199" s="9"/>
    </row>
    <row r="200" spans="1:5" ht="12.75" x14ac:dyDescent="0.2">
      <c r="A200" s="9"/>
      <c r="B200" s="9"/>
      <c r="C200" s="9"/>
      <c r="D200" s="9"/>
      <c r="E200" s="9"/>
    </row>
    <row r="201" spans="1:5" ht="12.75" x14ac:dyDescent="0.2">
      <c r="A201" s="9"/>
      <c r="B201" s="9"/>
      <c r="C201" s="9"/>
      <c r="D201" s="9"/>
      <c r="E201" s="9"/>
    </row>
    <row r="202" spans="1:5" ht="12.75" x14ac:dyDescent="0.2">
      <c r="A202" s="9"/>
      <c r="B202" s="9"/>
      <c r="C202" s="9"/>
      <c r="D202" s="9"/>
      <c r="E202" s="9"/>
    </row>
    <row r="203" spans="1:5" ht="12.75" x14ac:dyDescent="0.2">
      <c r="A203" s="9"/>
      <c r="B203" s="9"/>
      <c r="C203" s="9"/>
      <c r="D203" s="9"/>
      <c r="E203" s="9"/>
    </row>
    <row r="204" spans="1:5" ht="12.75" x14ac:dyDescent="0.2">
      <c r="A204" s="9"/>
      <c r="B204" s="9"/>
      <c r="C204" s="9"/>
      <c r="D204" s="9"/>
      <c r="E204" s="9"/>
    </row>
    <row r="205" spans="1:5" ht="12.75" x14ac:dyDescent="0.2">
      <c r="A205" s="9"/>
      <c r="B205" s="9"/>
      <c r="C205" s="9"/>
      <c r="D205" s="9"/>
      <c r="E205" s="9"/>
    </row>
    <row r="206" spans="1:5" ht="12.75" x14ac:dyDescent="0.2">
      <c r="A206" s="9"/>
      <c r="B206" s="9"/>
      <c r="C206" s="9"/>
      <c r="D206" s="9"/>
      <c r="E206" s="9"/>
    </row>
    <row r="207" spans="1:5" ht="12.75" x14ac:dyDescent="0.2">
      <c r="A207" s="9"/>
      <c r="B207" s="9"/>
      <c r="C207" s="9"/>
      <c r="D207" s="9"/>
      <c r="E207" s="9"/>
    </row>
    <row r="208" spans="1:5" ht="12.75" x14ac:dyDescent="0.2">
      <c r="A208" s="9"/>
      <c r="B208" s="9"/>
      <c r="C208" s="9"/>
      <c r="D208" s="9"/>
      <c r="E208" s="9"/>
    </row>
    <row r="209" spans="1:5" ht="12.75" x14ac:dyDescent="0.2">
      <c r="A209" s="9"/>
      <c r="B209" s="9"/>
      <c r="C209" s="9"/>
      <c r="D209" s="9"/>
      <c r="E209" s="9"/>
    </row>
    <row r="210" spans="1:5" ht="12.75" x14ac:dyDescent="0.2">
      <c r="A210" s="9"/>
      <c r="B210" s="9"/>
      <c r="C210" s="9"/>
      <c r="D210" s="9"/>
      <c r="E210" s="9"/>
    </row>
    <row r="211" spans="1:5" ht="12.75" x14ac:dyDescent="0.2">
      <c r="A211" s="9"/>
      <c r="B211" s="9"/>
      <c r="C211" s="9"/>
      <c r="D211" s="9"/>
      <c r="E211" s="9"/>
    </row>
    <row r="212" spans="1:5" ht="12.75" x14ac:dyDescent="0.2">
      <c r="A212" s="9"/>
      <c r="B212" s="9"/>
      <c r="C212" s="9"/>
      <c r="D212" s="9"/>
      <c r="E212" s="9"/>
    </row>
    <row r="213" spans="1:5" ht="12.75" x14ac:dyDescent="0.2">
      <c r="A213" s="9"/>
      <c r="B213" s="9"/>
      <c r="C213" s="9"/>
      <c r="D213" s="9"/>
      <c r="E213" s="9"/>
    </row>
    <row r="214" spans="1:5" ht="12.75" x14ac:dyDescent="0.2">
      <c r="A214" s="9"/>
      <c r="B214" s="9"/>
      <c r="C214" s="9"/>
      <c r="D214" s="9"/>
      <c r="E214" s="9"/>
    </row>
    <row r="215" spans="1:5" ht="12.75" x14ac:dyDescent="0.2">
      <c r="A215" s="9"/>
      <c r="B215" s="9"/>
      <c r="C215" s="9"/>
      <c r="D215" s="9"/>
      <c r="E215" s="9"/>
    </row>
    <row r="216" spans="1:5" ht="12.75" x14ac:dyDescent="0.2">
      <c r="A216" s="9"/>
      <c r="B216" s="9"/>
      <c r="C216" s="9"/>
      <c r="D216" s="9"/>
      <c r="E216" s="9"/>
    </row>
    <row r="217" spans="1:5" ht="12.75" x14ac:dyDescent="0.2">
      <c r="A217" s="9"/>
      <c r="B217" s="9"/>
      <c r="C217" s="9"/>
      <c r="D217" s="9"/>
      <c r="E217" s="9"/>
    </row>
    <row r="218" spans="1:5" ht="12.75" x14ac:dyDescent="0.2">
      <c r="A218" s="9"/>
      <c r="B218" s="9"/>
      <c r="C218" s="9"/>
      <c r="D218" s="9"/>
      <c r="E218" s="9"/>
    </row>
    <row r="219" spans="1:5" ht="12.75" x14ac:dyDescent="0.2">
      <c r="A219" s="9"/>
      <c r="B219" s="9"/>
      <c r="C219" s="9"/>
      <c r="D219" s="9"/>
      <c r="E219" s="9"/>
    </row>
    <row r="220" spans="1:5" ht="12.75" x14ac:dyDescent="0.2">
      <c r="A220" s="9"/>
      <c r="B220" s="9"/>
      <c r="C220" s="9"/>
      <c r="D220" s="9"/>
      <c r="E220" s="9"/>
    </row>
    <row r="221" spans="1:5" ht="12.75" x14ac:dyDescent="0.2">
      <c r="A221" s="9"/>
      <c r="B221" s="9"/>
      <c r="C221" s="9"/>
      <c r="D221" s="9"/>
      <c r="E221" s="9"/>
    </row>
    <row r="222" spans="1:5" ht="12.75" x14ac:dyDescent="0.2">
      <c r="A222" s="9"/>
      <c r="B222" s="9"/>
      <c r="C222" s="9"/>
      <c r="D222" s="9"/>
      <c r="E222" s="9"/>
    </row>
    <row r="223" spans="1:5" ht="12.75" x14ac:dyDescent="0.2">
      <c r="A223" s="9"/>
      <c r="B223" s="9"/>
      <c r="C223" s="9"/>
      <c r="D223" s="9"/>
      <c r="E223" s="9"/>
    </row>
    <row r="224" spans="1:5" ht="12.75" x14ac:dyDescent="0.2">
      <c r="A224" s="9"/>
      <c r="B224" s="9"/>
      <c r="C224" s="9"/>
      <c r="D224" s="9"/>
      <c r="E224" s="9"/>
    </row>
    <row r="225" spans="1:5" ht="12.75" x14ac:dyDescent="0.2">
      <c r="A225" s="9"/>
      <c r="B225" s="9"/>
      <c r="C225" s="9"/>
      <c r="D225" s="9"/>
      <c r="E225" s="9"/>
    </row>
    <row r="226" spans="1:5" ht="12.75" x14ac:dyDescent="0.2">
      <c r="A226" s="9"/>
      <c r="B226" s="9"/>
      <c r="C226" s="9"/>
      <c r="D226" s="9"/>
      <c r="E226" s="9"/>
    </row>
    <row r="227" spans="1:5" ht="12.75" x14ac:dyDescent="0.2">
      <c r="A227" s="9"/>
      <c r="B227" s="9"/>
      <c r="C227" s="9"/>
      <c r="D227" s="9"/>
      <c r="E227" s="9"/>
    </row>
    <row r="228" spans="1:5" ht="12.75" x14ac:dyDescent="0.2">
      <c r="A228" s="9"/>
      <c r="B228" s="9"/>
      <c r="C228" s="9"/>
      <c r="D228" s="9"/>
      <c r="E228" s="9"/>
    </row>
    <row r="229" spans="1:5" ht="12.75" x14ac:dyDescent="0.2">
      <c r="A229" s="9"/>
      <c r="B229" s="9"/>
      <c r="C229" s="9"/>
      <c r="D229" s="9"/>
      <c r="E229" s="9"/>
    </row>
    <row r="230" spans="1:5" ht="12.75" x14ac:dyDescent="0.2">
      <c r="A230" s="9"/>
      <c r="B230" s="9"/>
      <c r="C230" s="9"/>
      <c r="D230" s="9"/>
      <c r="E230" s="9"/>
    </row>
    <row r="231" spans="1:5" ht="12.75" x14ac:dyDescent="0.2">
      <c r="A231" s="9"/>
      <c r="B231" s="9"/>
      <c r="C231" s="9"/>
      <c r="D231" s="9"/>
      <c r="E231" s="9"/>
    </row>
    <row r="232" spans="1:5" ht="12.75" x14ac:dyDescent="0.2">
      <c r="A232" s="9"/>
      <c r="B232" s="9"/>
      <c r="C232" s="9"/>
      <c r="D232" s="9"/>
      <c r="E232" s="9"/>
    </row>
    <row r="233" spans="1:5" ht="12.75" x14ac:dyDescent="0.2">
      <c r="A233" s="9"/>
      <c r="B233" s="9"/>
      <c r="C233" s="9"/>
      <c r="D233" s="9"/>
      <c r="E233" s="9"/>
    </row>
    <row r="234" spans="1:5" ht="12.75" x14ac:dyDescent="0.2">
      <c r="A234" s="9"/>
      <c r="B234" s="9"/>
      <c r="C234" s="9"/>
      <c r="D234" s="9"/>
      <c r="E234" s="9"/>
    </row>
    <row r="235" spans="1:5" ht="12.75" x14ac:dyDescent="0.2">
      <c r="A235" s="9"/>
      <c r="B235" s="9"/>
      <c r="C235" s="9"/>
      <c r="D235" s="9"/>
      <c r="E235" s="9"/>
    </row>
    <row r="236" spans="1:5" ht="12.75" x14ac:dyDescent="0.2">
      <c r="A236" s="9"/>
      <c r="B236" s="9"/>
      <c r="C236" s="9"/>
      <c r="D236" s="9"/>
      <c r="E236" s="9"/>
    </row>
    <row r="237" spans="1:5" ht="12.75" x14ac:dyDescent="0.2">
      <c r="A237" s="9"/>
      <c r="B237" s="9"/>
      <c r="C237" s="9"/>
      <c r="D237" s="9"/>
      <c r="E237" s="9"/>
    </row>
    <row r="238" spans="1:5" ht="12.75" x14ac:dyDescent="0.2">
      <c r="A238" s="9"/>
      <c r="B238" s="9"/>
      <c r="C238" s="9"/>
      <c r="D238" s="9"/>
      <c r="E238" s="9"/>
    </row>
    <row r="239" spans="1:5" ht="12.75" x14ac:dyDescent="0.2">
      <c r="A239" s="9"/>
      <c r="B239" s="9"/>
      <c r="C239" s="9"/>
      <c r="D239" s="9"/>
      <c r="E239" s="9"/>
    </row>
    <row r="240" spans="1:5" ht="12.75" x14ac:dyDescent="0.2">
      <c r="A240" s="9"/>
      <c r="B240" s="9"/>
      <c r="C240" s="9"/>
      <c r="D240" s="9"/>
      <c r="E240" s="9"/>
    </row>
    <row r="241" spans="1:5" ht="12.75" x14ac:dyDescent="0.2">
      <c r="A241" s="9"/>
      <c r="B241" s="9"/>
      <c r="C241" s="9"/>
      <c r="D241" s="9"/>
      <c r="E241" s="9"/>
    </row>
    <row r="242" spans="1:5" ht="12.75" x14ac:dyDescent="0.2">
      <c r="A242" s="9"/>
      <c r="B242" s="9"/>
      <c r="C242" s="9"/>
      <c r="D242" s="9"/>
      <c r="E242" s="9"/>
    </row>
    <row r="243" spans="1:5" ht="12.75" x14ac:dyDescent="0.2">
      <c r="A243" s="9"/>
      <c r="B243" s="9"/>
      <c r="C243" s="9"/>
      <c r="D243" s="9"/>
      <c r="E243" s="9"/>
    </row>
    <row r="244" spans="1:5" ht="12.75" x14ac:dyDescent="0.2">
      <c r="A244" s="9"/>
      <c r="B244" s="9"/>
      <c r="C244" s="9"/>
      <c r="D244" s="9"/>
      <c r="E244" s="9"/>
    </row>
    <row r="245" spans="1:5" ht="12.75" x14ac:dyDescent="0.2">
      <c r="A245" s="9"/>
      <c r="B245" s="9"/>
      <c r="C245" s="9"/>
      <c r="D245" s="9"/>
      <c r="E245" s="9"/>
    </row>
    <row r="246" spans="1:5" ht="12.75" x14ac:dyDescent="0.2">
      <c r="A246" s="9"/>
      <c r="B246" s="9"/>
      <c r="C246" s="9"/>
      <c r="D246" s="9"/>
      <c r="E246" s="9"/>
    </row>
    <row r="247" spans="1:5" ht="12.75" x14ac:dyDescent="0.2">
      <c r="A247" s="9"/>
      <c r="B247" s="9"/>
      <c r="C247" s="9"/>
      <c r="D247" s="9"/>
      <c r="E247" s="9"/>
    </row>
    <row r="248" spans="1:5" ht="12.75" x14ac:dyDescent="0.2">
      <c r="A248" s="9"/>
      <c r="B248" s="9"/>
      <c r="C248" s="9"/>
      <c r="D248" s="9"/>
      <c r="E248" s="9"/>
    </row>
    <row r="249" spans="1:5" ht="12.75" x14ac:dyDescent="0.2">
      <c r="A249" s="9"/>
      <c r="B249" s="9"/>
      <c r="C249" s="9"/>
      <c r="D249" s="9"/>
      <c r="E249" s="9"/>
    </row>
    <row r="250" spans="1:5" ht="12.75" x14ac:dyDescent="0.2">
      <c r="A250" s="9"/>
      <c r="B250" s="9"/>
      <c r="C250" s="9"/>
      <c r="D250" s="9"/>
      <c r="E250" s="9"/>
    </row>
    <row r="251" spans="1:5" ht="12.75" x14ac:dyDescent="0.2">
      <c r="A251" s="9"/>
      <c r="B251" s="9"/>
      <c r="C251" s="9"/>
      <c r="D251" s="9"/>
      <c r="E251" s="9"/>
    </row>
    <row r="252" spans="1:5" ht="12.75" x14ac:dyDescent="0.2">
      <c r="A252" s="9"/>
      <c r="B252" s="9"/>
      <c r="C252" s="9"/>
      <c r="D252" s="9"/>
      <c r="E252" s="9"/>
    </row>
    <row r="253" spans="1:5" ht="12.75" x14ac:dyDescent="0.2">
      <c r="A253" s="9"/>
      <c r="B253" s="9"/>
      <c r="C253" s="9"/>
      <c r="D253" s="9"/>
      <c r="E253" s="9"/>
    </row>
    <row r="254" spans="1:5" ht="12.75" x14ac:dyDescent="0.2">
      <c r="A254" s="9"/>
      <c r="B254" s="9"/>
      <c r="C254" s="9"/>
      <c r="D254" s="9"/>
      <c r="E254" s="9"/>
    </row>
    <row r="255" spans="1:5" ht="12.75" x14ac:dyDescent="0.2">
      <c r="A255" s="9"/>
      <c r="B255" s="9"/>
      <c r="C255" s="9"/>
      <c r="D255" s="9"/>
      <c r="E255" s="9"/>
    </row>
    <row r="256" spans="1:5" ht="12.75" x14ac:dyDescent="0.2">
      <c r="A256" s="9"/>
      <c r="B256" s="9"/>
      <c r="C256" s="9"/>
      <c r="D256" s="9"/>
      <c r="E256" s="9"/>
    </row>
    <row r="257" spans="1:5" ht="12.75" x14ac:dyDescent="0.2">
      <c r="A257" s="9"/>
      <c r="B257" s="9"/>
      <c r="C257" s="9"/>
      <c r="D257" s="9"/>
      <c r="E257" s="9"/>
    </row>
    <row r="258" spans="1:5" ht="12.75" x14ac:dyDescent="0.2">
      <c r="A258" s="9"/>
      <c r="B258" s="9"/>
      <c r="C258" s="9"/>
      <c r="D258" s="9"/>
      <c r="E258" s="9"/>
    </row>
    <row r="259" spans="1:5" ht="12.75" x14ac:dyDescent="0.2">
      <c r="A259" s="9"/>
      <c r="B259" s="9"/>
      <c r="C259" s="9"/>
      <c r="D259" s="9"/>
      <c r="E259" s="9"/>
    </row>
    <row r="260" spans="1:5" ht="12.75" x14ac:dyDescent="0.2">
      <c r="A260" s="9"/>
      <c r="B260" s="9"/>
      <c r="C260" s="9"/>
      <c r="D260" s="9"/>
      <c r="E260" s="9"/>
    </row>
    <row r="261" spans="1:5" ht="12.75" x14ac:dyDescent="0.2">
      <c r="A261" s="9"/>
      <c r="B261" s="9"/>
      <c r="C261" s="9"/>
      <c r="D261" s="9"/>
      <c r="E261" s="9"/>
    </row>
    <row r="262" spans="1:5" ht="12.75" x14ac:dyDescent="0.2">
      <c r="A262" s="9"/>
      <c r="B262" s="9"/>
      <c r="C262" s="9"/>
      <c r="D262" s="9"/>
      <c r="E262" s="9"/>
    </row>
    <row r="263" spans="1:5" ht="12.75" x14ac:dyDescent="0.2">
      <c r="A263" s="9"/>
      <c r="B263" s="9"/>
      <c r="C263" s="9"/>
      <c r="D263" s="9"/>
      <c r="E263" s="9"/>
    </row>
    <row r="264" spans="1:5" ht="12.75" x14ac:dyDescent="0.2">
      <c r="A264" s="9"/>
      <c r="B264" s="9"/>
      <c r="C264" s="9"/>
      <c r="D264" s="9"/>
      <c r="E264" s="9"/>
    </row>
    <row r="265" spans="1:5" ht="12.75" x14ac:dyDescent="0.2">
      <c r="A265" s="9"/>
      <c r="B265" s="9"/>
      <c r="C265" s="9"/>
      <c r="D265" s="9"/>
      <c r="E265" s="9"/>
    </row>
    <row r="266" spans="1:5" ht="12.75" x14ac:dyDescent="0.2">
      <c r="A266" s="9"/>
      <c r="B266" s="9"/>
      <c r="C266" s="9"/>
      <c r="D266" s="9"/>
      <c r="E266" s="9"/>
    </row>
    <row r="267" spans="1:5" ht="12.75" x14ac:dyDescent="0.2">
      <c r="A267" s="9"/>
      <c r="B267" s="9"/>
      <c r="C267" s="9"/>
      <c r="D267" s="9"/>
      <c r="E267" s="9"/>
    </row>
    <row r="268" spans="1:5" ht="12.75" x14ac:dyDescent="0.2">
      <c r="A268" s="9"/>
      <c r="B268" s="9"/>
      <c r="C268" s="9"/>
      <c r="D268" s="9"/>
      <c r="E268" s="9"/>
    </row>
    <row r="269" spans="1:5" ht="12.75" x14ac:dyDescent="0.2">
      <c r="A269" s="9"/>
      <c r="B269" s="9"/>
      <c r="C269" s="9"/>
      <c r="D269" s="9"/>
      <c r="E269" s="9"/>
    </row>
    <row r="270" spans="1:5" ht="12.75" x14ac:dyDescent="0.2">
      <c r="A270" s="9"/>
      <c r="B270" s="9"/>
      <c r="C270" s="9"/>
      <c r="D270" s="9"/>
      <c r="E270" s="9"/>
    </row>
    <row r="271" spans="1:5" ht="15.75" x14ac:dyDescent="0.25">
      <c r="A271" s="8"/>
      <c r="B271" s="8"/>
      <c r="C271" s="8"/>
      <c r="D271" s="8"/>
      <c r="E271" s="8"/>
    </row>
    <row r="272" spans="1:5" ht="15.75" x14ac:dyDescent="0.25">
      <c r="A272" s="8"/>
      <c r="B272" s="8"/>
      <c r="C272" s="8"/>
      <c r="D272" s="8"/>
      <c r="E272" s="8"/>
    </row>
    <row r="273" spans="1:5" ht="15.75" x14ac:dyDescent="0.25">
      <c r="A273" s="8"/>
      <c r="B273" s="8"/>
      <c r="C273" s="8"/>
      <c r="D273" s="8"/>
      <c r="E273" s="8"/>
    </row>
    <row r="274" spans="1:5" ht="15.75" x14ac:dyDescent="0.25">
      <c r="A274" s="8"/>
      <c r="B274" s="8"/>
      <c r="C274" s="8"/>
      <c r="D274" s="8"/>
      <c r="E274" s="8"/>
    </row>
    <row r="275" spans="1:5" ht="15.75" x14ac:dyDescent="0.25">
      <c r="A275" s="8"/>
      <c r="B275" s="8"/>
      <c r="C275" s="8"/>
      <c r="D275" s="8"/>
      <c r="E275" s="8"/>
    </row>
    <row r="276" spans="1:5" ht="15.75" x14ac:dyDescent="0.25">
      <c r="A276" s="8"/>
      <c r="B276" s="8"/>
      <c r="C276" s="8"/>
      <c r="D276" s="8"/>
      <c r="E276" s="8"/>
    </row>
    <row r="277" spans="1:5" ht="15.75" x14ac:dyDescent="0.25">
      <c r="A277" s="8"/>
      <c r="B277" s="8"/>
      <c r="C277" s="8"/>
      <c r="D277" s="8"/>
      <c r="E277" s="8"/>
    </row>
    <row r="278" spans="1:5" ht="15.75" x14ac:dyDescent="0.25">
      <c r="A278" s="8"/>
      <c r="B278" s="8"/>
      <c r="C278" s="8"/>
      <c r="D278" s="8"/>
      <c r="E278" s="8"/>
    </row>
    <row r="279" spans="1:5" ht="15.75" x14ac:dyDescent="0.25">
      <c r="A279" s="8"/>
      <c r="B279" s="8"/>
      <c r="C279" s="8"/>
      <c r="D279" s="8"/>
      <c r="E279" s="8"/>
    </row>
    <row r="280" spans="1:5" ht="15.75" x14ac:dyDescent="0.25">
      <c r="A280" s="8"/>
      <c r="B280" s="8"/>
      <c r="C280" s="8"/>
      <c r="D280" s="8"/>
      <c r="E280" s="8"/>
    </row>
    <row r="281" spans="1:5" ht="15.75" x14ac:dyDescent="0.25">
      <c r="A281" s="8"/>
      <c r="B281" s="8"/>
      <c r="C281" s="8"/>
      <c r="D281" s="8"/>
      <c r="E281" s="8"/>
    </row>
    <row r="282" spans="1:5" ht="15.75" x14ac:dyDescent="0.25">
      <c r="A282" s="8"/>
      <c r="B282" s="8"/>
      <c r="C282" s="8"/>
      <c r="D282" s="8"/>
      <c r="E282" s="8"/>
    </row>
    <row r="283" spans="1:5" ht="15.75" x14ac:dyDescent="0.25">
      <c r="A283" s="8"/>
      <c r="B283" s="8"/>
      <c r="C283" s="8"/>
      <c r="D283" s="8"/>
      <c r="E283" s="8"/>
    </row>
    <row r="284" spans="1:5" ht="15.75" x14ac:dyDescent="0.25">
      <c r="A284" s="8"/>
      <c r="B284" s="8"/>
      <c r="C284" s="8"/>
      <c r="D284" s="8"/>
      <c r="E284" s="8"/>
    </row>
    <row r="285" spans="1:5" ht="15.75" x14ac:dyDescent="0.25">
      <c r="A285" s="8"/>
      <c r="B285" s="8"/>
      <c r="C285" s="8"/>
      <c r="D285" s="8"/>
      <c r="E285" s="8"/>
    </row>
    <row r="286" spans="1:5" ht="15.75" x14ac:dyDescent="0.25">
      <c r="A286" s="8"/>
      <c r="B286" s="8"/>
      <c r="C286" s="8"/>
      <c r="D286" s="8"/>
      <c r="E286" s="8"/>
    </row>
    <row r="287" spans="1:5" ht="15.75" x14ac:dyDescent="0.25">
      <c r="A287" s="8"/>
      <c r="B287" s="8"/>
      <c r="C287" s="8"/>
      <c r="D287" s="8"/>
      <c r="E287" s="8"/>
    </row>
    <row r="288" spans="1:5" ht="15.75" x14ac:dyDescent="0.25">
      <c r="A288" s="8"/>
      <c r="B288" s="8"/>
      <c r="C288" s="8"/>
      <c r="D288" s="8"/>
      <c r="E288" s="8"/>
    </row>
    <row r="289" spans="1:5" ht="15.75" x14ac:dyDescent="0.25">
      <c r="A289" s="8"/>
      <c r="B289" s="8"/>
      <c r="C289" s="8"/>
      <c r="D289" s="8"/>
      <c r="E289" s="8"/>
    </row>
    <row r="290" spans="1:5" ht="15.75" x14ac:dyDescent="0.25">
      <c r="A290" s="8"/>
      <c r="B290" s="8"/>
      <c r="C290" s="8"/>
      <c r="D290" s="8"/>
      <c r="E290" s="8"/>
    </row>
    <row r="291" spans="1:5" ht="15.75" x14ac:dyDescent="0.25">
      <c r="A291" s="8"/>
      <c r="B291" s="8"/>
      <c r="C291" s="8"/>
      <c r="D291" s="8"/>
      <c r="E291" s="8"/>
    </row>
    <row r="292" spans="1:5" ht="15.75" x14ac:dyDescent="0.25">
      <c r="A292" s="8"/>
      <c r="B292" s="8"/>
      <c r="C292" s="8"/>
      <c r="D292" s="8"/>
      <c r="E292" s="8"/>
    </row>
    <row r="293" spans="1:5" ht="15.75" x14ac:dyDescent="0.25">
      <c r="A293" s="8"/>
      <c r="B293" s="8"/>
      <c r="C293" s="8"/>
      <c r="D293" s="8"/>
      <c r="E293" s="8"/>
    </row>
    <row r="294" spans="1:5" ht="15.75" x14ac:dyDescent="0.25">
      <c r="A294" s="8"/>
      <c r="B294" s="8"/>
      <c r="C294" s="8"/>
      <c r="D294" s="8"/>
      <c r="E294" s="8"/>
    </row>
    <row r="295" spans="1:5" ht="15.75" x14ac:dyDescent="0.25">
      <c r="A295" s="8"/>
      <c r="B295" s="8"/>
      <c r="C295" s="8"/>
      <c r="D295" s="8"/>
      <c r="E295" s="8"/>
    </row>
    <row r="296" spans="1:5" ht="15.75" x14ac:dyDescent="0.25">
      <c r="A296" s="8"/>
      <c r="B296" s="8"/>
      <c r="C296" s="8"/>
      <c r="D296" s="8"/>
      <c r="E296" s="8"/>
    </row>
    <row r="297" spans="1:5" ht="15.75" x14ac:dyDescent="0.25">
      <c r="A297" s="8"/>
      <c r="B297" s="8"/>
      <c r="C297" s="8"/>
      <c r="D297" s="8"/>
      <c r="E297" s="8"/>
    </row>
    <row r="298" spans="1:5" ht="15.75" x14ac:dyDescent="0.25">
      <c r="A298" s="8"/>
      <c r="B298" s="8"/>
      <c r="C298" s="8"/>
      <c r="D298" s="8"/>
      <c r="E298" s="8"/>
    </row>
    <row r="299" spans="1:5" ht="15.75" x14ac:dyDescent="0.25">
      <c r="A299" s="8"/>
      <c r="B299" s="8"/>
      <c r="C299" s="8"/>
      <c r="D299" s="8"/>
      <c r="E299" s="8"/>
    </row>
    <row r="300" spans="1:5" ht="15.75" x14ac:dyDescent="0.25">
      <c r="A300" s="8"/>
      <c r="B300" s="8"/>
      <c r="C300" s="8"/>
      <c r="D300" s="8"/>
      <c r="E300" s="8"/>
    </row>
    <row r="301" spans="1:5" ht="15.75" x14ac:dyDescent="0.25">
      <c r="A301" s="8"/>
      <c r="B301" s="8"/>
      <c r="C301" s="8"/>
      <c r="D301" s="8"/>
      <c r="E301" s="8"/>
    </row>
    <row r="302" spans="1:5" ht="15.75" x14ac:dyDescent="0.25">
      <c r="A302" s="8"/>
      <c r="B302" s="8"/>
      <c r="C302" s="8"/>
      <c r="D302" s="8"/>
      <c r="E302" s="8"/>
    </row>
    <row r="303" spans="1:5" ht="15.75" x14ac:dyDescent="0.25">
      <c r="A303" s="8"/>
      <c r="B303" s="8"/>
      <c r="C303" s="8"/>
      <c r="D303" s="8"/>
      <c r="E303" s="8"/>
    </row>
    <row r="304" spans="1:5" ht="15.75" x14ac:dyDescent="0.25">
      <c r="A304" s="8"/>
      <c r="B304" s="8"/>
      <c r="C304" s="8"/>
      <c r="D304" s="8"/>
      <c r="E304" s="8"/>
    </row>
    <row r="305" spans="1:5" ht="15.75" x14ac:dyDescent="0.25">
      <c r="A305" s="8"/>
      <c r="B305" s="8"/>
      <c r="C305" s="8"/>
      <c r="D305" s="8"/>
      <c r="E305" s="8"/>
    </row>
    <row r="306" spans="1:5" ht="15.75" x14ac:dyDescent="0.25">
      <c r="A306" s="8"/>
      <c r="B306" s="8"/>
      <c r="C306" s="8"/>
      <c r="D306" s="8"/>
      <c r="E306" s="8"/>
    </row>
  </sheetData>
  <mergeCells count="2">
    <mergeCell ref="A2:C2"/>
    <mergeCell ref="A3:E3"/>
  </mergeCells>
  <phoneticPr fontId="12" type="noConversion"/>
  <pageMargins left="0.39370078740157483" right="0.39370078740157483" top="0.39370078740157483" bottom="0.39370078740157483" header="0.19685039370078741" footer="0.19685039370078741"/>
  <pageSetup paperSize="9" scale="75" fitToHeight="0" orientation="portrait" horizontalDpi="4294967295" verticalDpi="4294967295" r:id="rId1"/>
  <headerFooter alignWithMargins="0">
    <oddFooter>&amp;L11.10.2018 15:14&amp;RСтраница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2019-10-29T07:30:21Z</cp:lastPrinted>
  <dcterms:created xsi:type="dcterms:W3CDTF">2018-10-11T12:16:34Z</dcterms:created>
  <dcterms:modified xsi:type="dcterms:W3CDTF">2019-10-29T07:31:00Z</dcterms:modified>
</cp:coreProperties>
</file>