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168" i="1"/>
  <c r="C167" i="1"/>
  <c r="C175" i="1"/>
  <c r="C161" i="1"/>
  <c r="C160" i="1"/>
  <c r="C158" i="1"/>
  <c r="C155" i="1"/>
  <c r="C154" i="1"/>
  <c r="C153" i="1"/>
  <c r="C146" i="1"/>
  <c r="C141" i="1"/>
  <c r="C140" i="1"/>
  <c r="C134" i="1"/>
  <c r="C133" i="1"/>
  <c r="C131" i="1"/>
  <c r="C129" i="1"/>
  <c r="C122" i="1"/>
  <c r="C121" i="1"/>
  <c r="C119" i="1"/>
  <c r="C116" i="1"/>
  <c r="C110" i="1"/>
  <c r="C98" i="1"/>
  <c r="C89" i="1"/>
  <c r="C40" i="1" l="1"/>
  <c r="C38" i="1"/>
  <c r="C20" i="1" l="1"/>
  <c r="C88" i="1"/>
  <c r="C74" i="1" l="1"/>
  <c r="C169" i="1" l="1"/>
  <c r="C69" i="1" l="1"/>
  <c r="C68" i="1" l="1"/>
  <c r="C53" i="1"/>
  <c r="C147" i="1" l="1"/>
  <c r="C85" i="1" l="1"/>
  <c r="C57" i="1" l="1"/>
  <c r="C65" i="1" l="1"/>
  <c r="C36" i="1" l="1"/>
  <c r="C52" i="1" l="1"/>
  <c r="C34" i="1" l="1"/>
  <c r="C45" i="1" l="1"/>
  <c r="C181" i="1" l="1"/>
  <c r="C80" i="1"/>
  <c r="C61" i="1"/>
  <c r="C60" i="1" s="1"/>
  <c r="C50" i="1"/>
  <c r="C39" i="1"/>
  <c r="C27" i="1"/>
  <c r="C26" i="1" s="1"/>
  <c r="C21" i="1"/>
  <c r="C18" i="1"/>
  <c r="C42" i="1" l="1"/>
  <c r="C84" i="1"/>
  <c r="C83" i="1" s="1"/>
  <c r="C43" i="1"/>
  <c r="C82" i="1" s="1"/>
  <c r="C17" i="1" l="1"/>
  <c r="C183" i="1"/>
</calcChain>
</file>

<file path=xl/sharedStrings.xml><?xml version="1.0" encoding="utf-8"?>
<sst xmlns="http://schemas.openxmlformats.org/spreadsheetml/2006/main" count="346" uniqueCount="330">
  <si>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</si>
  <si>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</si>
  <si>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</si>
  <si>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</si>
  <si>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</si>
  <si>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</si>
  <si>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</si>
  <si>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</si>
  <si>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</si>
  <si>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</si>
  <si>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</si>
  <si>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</si>
  <si>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</si>
  <si>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</si>
  <si>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</si>
  <si>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</si>
  <si>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</si>
  <si>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</si>
  <si>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</si>
  <si>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</si>
  <si>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</si>
  <si>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</si>
  <si>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</si>
  <si>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</si>
  <si>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</si>
  <si>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</si>
  <si>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</si>
  <si>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</si>
  <si>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</si>
  <si>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</si>
  <si>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</si>
  <si>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</si>
  <si>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</si>
  <si>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</si>
  <si>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</si>
  <si>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</si>
  <si>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</si>
  <si>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</si>
  <si>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</si>
  <si>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</si>
  <si>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</si>
  <si>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</si>
  <si>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</si>
  <si>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</si>
  <si>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</si>
  <si>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</si>
  <si>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</si>
  <si>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</si>
  <si>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</si>
  <si>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</si>
  <si>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</si>
  <si>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</si>
  <si>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</si>
  <si>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</si>
  <si>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</si>
  <si>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</si>
  <si>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</si>
  <si>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</si>
  <si>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</si>
  <si>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</si>
  <si>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</si>
  <si>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</si>
  <si>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</si>
  <si>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</si>
  <si>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</si>
  <si>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</si>
  <si>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</si>
  <si>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</si>
  <si>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</si>
  <si>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</si>
  <si>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</si>
  <si>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</si>
  <si>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</si>
  <si>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</si>
  <si>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</si>
  <si>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</si>
  <si>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</si>
  <si>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</si>
  <si>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</si>
  <si>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</si>
  <si>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</si>
  <si>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</si>
  <si>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</si>
  <si>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</si>
  <si>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</si>
  <si>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</si>
  <si>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</si>
  <si>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</si>
  <si>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</si>
  <si>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</si>
  <si>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</si>
  <si>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</si>
  <si>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</si>
  <si>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</si>
  <si>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</si>
  <si>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</si>
  <si>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</si>
  <si>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</si>
  <si>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</si>
  <si>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</si>
  <si>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</si>
  <si>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</si>
  <si>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</si>
  <si>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</si>
  <si>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</si>
  <si>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</si>
  <si>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</si>
  <si>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</si>
  <si>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</si>
  <si>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</si>
  <si>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</si>
  <si>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</si>
  <si>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</si>
  <si>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</si>
  <si>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</si>
  <si>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</si>
  <si>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</si>
  <si>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</si>
  <si>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</si>
  <si>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</si>
  <si>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</si>
  <si>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</si>
  <si>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</si>
  <si>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</si>
  <si>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</si>
  <si>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</si>
  <si>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</si>
  <si>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</si>
  <si>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</si>
  <si>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</si>
  <si>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</si>
  <si>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</si>
  <si>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</si>
  <si>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</si>
  <si>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</si>
  <si>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</si>
  <si>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</si>
  <si>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</si>
  <si>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</si>
  <si>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</si>
  <si>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</si>
  <si>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</si>
  <si>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</si>
  <si>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</si>
  <si>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</si>
  <si>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</si>
  <si>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</si>
  <si>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</si>
  <si>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</si>
  <si>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</si>
  <si>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</si>
  <si>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</si>
  <si>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</si>
  <si>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</si>
  <si>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</si>
  <si>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</si>
  <si>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</si>
  <si>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</si>
  <si>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</si>
  <si>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</si>
  <si>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</si>
  <si>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</si>
  <si>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</si>
  <si>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</si>
  <si>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</si>
  <si>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</si>
  <si>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</si>
  <si>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</si>
  <si>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</si>
  <si>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</si>
  <si>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</si>
  <si>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</si>
  <si>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</si>
  <si>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</si>
  <si>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</si>
  <si>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</si>
  <si>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</si>
  <si>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</si>
  <si>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</si>
  <si>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</si>
  <si>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</si>
  <si>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</si>
  <si>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</si>
  <si>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</si>
  <si>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</si>
  <si>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</si>
  <si>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</si>
  <si>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</si>
  <si>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</si>
  <si>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</si>
  <si>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</si>
  <si>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</si>
  <si>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</si>
  <si>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</si>
  <si>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</si>
  <si>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</si>
  <si>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</si>
  <si>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</si>
  <si>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</si>
  <si>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</si>
  <si>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</si>
  <si>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</si>
  <si>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</si>
  <si>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</si>
  <si>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</si>
  <si>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</si>
  <si>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</si>
  <si>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</si>
  <si>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</si>
  <si>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</si>
  <si>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</si>
  <si>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</si>
  <si>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</si>
  <si>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</si>
  <si>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</si>
  <si>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</si>
  <si>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</si>
  <si>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</si>
  <si>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</si>
  <si>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</si>
  <si>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</si>
  <si>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</si>
  <si>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</si>
  <si>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</si>
  <si>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</si>
  <si>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</si>
  <si>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</si>
  <si>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</si>
  <si>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</si>
  <si>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</si>
  <si>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</si>
  <si>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</si>
  <si>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</si>
  <si>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</si>
  <si>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</si>
  <si>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</si>
  <si>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</si>
  <si>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</si>
  <si>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</si>
  <si>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</si>
  <si>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</si>
  <si>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</si>
  <si>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</si>
  <si>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</si>
  <si>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</si>
  <si>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</si>
  <si>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</si>
  <si>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</si>
  <si>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</si>
  <si>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</si>
  <si>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00011607090040000140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</si>
  <si>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</si>
  <si>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</si>
  <si>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</si>
  <si>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</si>
  <si>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</si>
  <si>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</si>
  <si>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</si>
  <si>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</si>
  <si>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</si>
  <si>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</si>
  <si>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</si>
  <si>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</si>
  <si>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</si>
  <si>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</si>
  <si>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</si>
  <si>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</si>
  <si>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</si>
  <si>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</si>
  <si>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</si>
  <si>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</si>
  <si>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</si>
  <si>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</si>
  <si>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</si>
  <si>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</si>
  <si>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</si>
  <si>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</si>
  <si>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</si>
  <si>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</si>
  <si>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</si>
  <si>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</si>
  <si>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</si>
  <si>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</si>
  <si>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</si>
  <si>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</si>
  <si>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</si>
  <si>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</si>
  <si>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</si>
  <si>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</si>
  <si>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</si>
  <si>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</si>
  <si>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</si>
  <si>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</si>
  <si>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</si>
  <si>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</si>
  <si>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</si>
  <si>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</si>
  <si>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</si>
  <si>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</si>
  <si>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</si>
  <si>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</si>
  <si>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</si>
  <si>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</si>
  <si>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</si>
  <si>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</si>
  <si>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</si>
  <si>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</si>
  <si>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_________ № ___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</si>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</sst>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workbookViewId="0">
      <selection activeCell="C146" sqref="C146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0" style="16" hidden="1" customWidth="1"/>
    <col min="5" max="9" width="0" style="1" hidden="1" customWidth="1"/>
    <col min="10" max="10" width="8.88671875" style="1"/>
    <col min="11" max="11" width="8.88671875" style="16"/>
    <col min="12" max="16384" width="8.88671875" style="1"/>
  </cols>
  <sheetData>
    <row r="1" spans="1:3" x14ac:dyDescent="0.25">
      <c r="B1" s="26" t="s">
        <v>98</v>
      </c>
      <c r="C1" s="26"/>
    </row>
    <row r="2" spans="1:3" x14ac:dyDescent="0.25">
      <c r="B2" s="26" t="s">
        <v>99</v>
      </c>
      <c r="C2" s="26"/>
    </row>
    <row r="3" spans="1:3" x14ac:dyDescent="0.25">
      <c r="B3" s="26" t="s">
        <v>100</v>
      </c>
      <c r="C3" s="26"/>
    </row>
    <row r="4" spans="1:3" x14ac:dyDescent="0.25">
      <c r="B4" s="26" t="s">
        <v>101</v>
      </c>
      <c r="C4" s="26"/>
    </row>
    <row r="5" spans="1:3" x14ac:dyDescent="0.25">
      <c r="B5" s="26" t="s">
        <v>307</v>
      </c>
      <c r="C5" s="26"/>
    </row>
    <row r="6" spans="1:3" x14ac:dyDescent="0.25">
      <c r="B6" s="24"/>
      <c r="C6" s="24"/>
    </row>
    <row r="7" spans="1:3" x14ac:dyDescent="0.25">
      <c r="B7" s="26" t="s">
        <v>98</v>
      </c>
      <c r="C7" s="26"/>
    </row>
    <row r="8" spans="1:3" x14ac:dyDescent="0.25">
      <c r="B8" s="26" t="s">
        <v>99</v>
      </c>
      <c r="C8" s="26"/>
    </row>
    <row r="9" spans="1:3" x14ac:dyDescent="0.25">
      <c r="B9" s="26" t="s">
        <v>100</v>
      </c>
      <c r="C9" s="26"/>
    </row>
    <row r="10" spans="1:3" x14ac:dyDescent="0.25">
      <c r="B10" s="26" t="s">
        <v>101</v>
      </c>
      <c r="C10" s="26"/>
    </row>
    <row r="11" spans="1:3" x14ac:dyDescent="0.25">
      <c r="B11" s="26" t="s">
        <v>306</v>
      </c>
      <c r="C11" s="26"/>
    </row>
    <row r="12" spans="1:3" x14ac:dyDescent="0.25">
      <c r="B12" s="21"/>
      <c r="C12" s="21"/>
    </row>
    <row r="13" spans="1:3" x14ac:dyDescent="0.25">
      <c r="A13" s="25" t="s">
        <v>102</v>
      </c>
      <c r="B13" s="25"/>
      <c r="C13" s="25"/>
    </row>
    <row r="14" spans="1:3" x14ac:dyDescent="0.25">
      <c r="A14" s="25" t="s">
        <v>268</v>
      </c>
      <c r="B14" s="25"/>
      <c r="C14" s="25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11" s="4" customFormat="1" x14ac:dyDescent="0.25">
      <c r="A17" s="7" t="s">
        <v>1</v>
      </c>
      <c r="B17" s="6" t="s">
        <v>104</v>
      </c>
      <c r="C17" s="18">
        <f>C42+C82</f>
        <v>4952416</v>
      </c>
      <c r="D17" s="15"/>
      <c r="K17" s="15"/>
    </row>
    <row r="18" spans="1:11" s="4" customFormat="1" x14ac:dyDescent="0.25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6.4" x14ac:dyDescent="0.25">
      <c r="A19" s="9" t="s">
        <v>4</v>
      </c>
      <c r="B19" s="10" t="s">
        <v>54</v>
      </c>
      <c r="C19" s="19">
        <v>922729</v>
      </c>
    </row>
    <row r="20" spans="1:11" x14ac:dyDescent="0.25">
      <c r="A20" s="9" t="s">
        <v>4</v>
      </c>
      <c r="B20" s="10" t="s">
        <v>5</v>
      </c>
      <c r="C20" s="19">
        <f>1822223-10503</f>
        <v>1811720</v>
      </c>
    </row>
    <row r="21" spans="1:11" s="4" customFormat="1" ht="26.4" x14ac:dyDescent="0.25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2.8" x14ac:dyDescent="0.25">
      <c r="A22" s="13" t="s">
        <v>9</v>
      </c>
      <c r="B22" s="10" t="s">
        <v>8</v>
      </c>
      <c r="C22" s="19">
        <v>42066</v>
      </c>
    </row>
    <row r="23" spans="1:11" ht="66" x14ac:dyDescent="0.25">
      <c r="A23" s="13" t="s">
        <v>14</v>
      </c>
      <c r="B23" s="10" t="s">
        <v>10</v>
      </c>
      <c r="C23" s="19">
        <v>241</v>
      </c>
    </row>
    <row r="24" spans="1:11" ht="52.8" x14ac:dyDescent="0.25">
      <c r="A24" s="13" t="s">
        <v>15</v>
      </c>
      <c r="B24" s="10" t="s">
        <v>11</v>
      </c>
      <c r="C24" s="19">
        <v>49855</v>
      </c>
    </row>
    <row r="25" spans="1:11" ht="52.8" x14ac:dyDescent="0.25">
      <c r="A25" s="13" t="s">
        <v>16</v>
      </c>
      <c r="B25" s="10" t="s">
        <v>12</v>
      </c>
      <c r="C25" s="19">
        <v>-4922</v>
      </c>
    </row>
    <row r="26" spans="1:11" s="4" customFormat="1" x14ac:dyDescent="0.25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9.6" x14ac:dyDescent="0.25">
      <c r="A27" s="9" t="s">
        <v>24</v>
      </c>
      <c r="B27" s="10" t="s">
        <v>17</v>
      </c>
      <c r="C27" s="19">
        <f>C28+C29</f>
        <v>737414</v>
      </c>
    </row>
    <row r="28" spans="1:11" ht="26.4" x14ac:dyDescent="0.25">
      <c r="A28" s="9" t="s">
        <v>25</v>
      </c>
      <c r="B28" s="10" t="s">
        <v>18</v>
      </c>
      <c r="C28" s="19">
        <v>604680</v>
      </c>
    </row>
    <row r="29" spans="1:11" ht="55.95" customHeight="1" x14ac:dyDescent="0.25">
      <c r="A29" s="9" t="s">
        <v>26</v>
      </c>
      <c r="B29" s="10" t="s">
        <v>107</v>
      </c>
      <c r="C29" s="19">
        <v>132734</v>
      </c>
    </row>
    <row r="30" spans="1:11" ht="13.2" hidden="1" customHeight="1" x14ac:dyDescent="0.25">
      <c r="A30" s="9" t="s">
        <v>27</v>
      </c>
      <c r="B30" s="10" t="s">
        <v>19</v>
      </c>
      <c r="C30" s="19"/>
    </row>
    <row r="31" spans="1:11" hidden="1" x14ac:dyDescent="0.25">
      <c r="A31" s="9" t="s">
        <v>28</v>
      </c>
      <c r="B31" s="10" t="s">
        <v>20</v>
      </c>
      <c r="C31" s="19"/>
    </row>
    <row r="32" spans="1:11" ht="26.4" x14ac:dyDescent="0.25">
      <c r="A32" s="9" t="s">
        <v>29</v>
      </c>
      <c r="B32" s="10" t="s">
        <v>21</v>
      </c>
      <c r="C32" s="19">
        <v>107687</v>
      </c>
    </row>
    <row r="33" spans="1:11" ht="26.4" x14ac:dyDescent="0.25">
      <c r="A33" s="9" t="s">
        <v>293</v>
      </c>
      <c r="B33" s="10" t="s">
        <v>294</v>
      </c>
      <c r="C33" s="19">
        <v>193</v>
      </c>
    </row>
    <row r="34" spans="1:11" s="4" customFormat="1" x14ac:dyDescent="0.25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9.6" x14ac:dyDescent="0.25">
      <c r="A35" s="9" t="s">
        <v>33</v>
      </c>
      <c r="B35" s="10" t="s">
        <v>30</v>
      </c>
      <c r="C35" s="19">
        <v>256543</v>
      </c>
    </row>
    <row r="36" spans="1:11" x14ac:dyDescent="0.25">
      <c r="A36" s="7" t="s">
        <v>279</v>
      </c>
      <c r="B36" s="8" t="s">
        <v>123</v>
      </c>
      <c r="C36" s="18">
        <f>C37+C38</f>
        <v>541815</v>
      </c>
    </row>
    <row r="37" spans="1:11" ht="26.4" x14ac:dyDescent="0.25">
      <c r="A37" s="9" t="s">
        <v>34</v>
      </c>
      <c r="B37" s="10" t="s">
        <v>31</v>
      </c>
      <c r="C37" s="20">
        <v>291197</v>
      </c>
    </row>
    <row r="38" spans="1:11" ht="26.4" x14ac:dyDescent="0.25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5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9.6" x14ac:dyDescent="0.25">
      <c r="A40" s="9" t="s">
        <v>40</v>
      </c>
      <c r="B40" s="10" t="s">
        <v>115</v>
      </c>
      <c r="C40" s="19">
        <f>41150+3740</f>
        <v>44890</v>
      </c>
    </row>
    <row r="41" spans="1:11" ht="26.4" x14ac:dyDescent="0.25">
      <c r="A41" s="9" t="s">
        <v>41</v>
      </c>
      <c r="B41" s="10" t="s">
        <v>37</v>
      </c>
      <c r="C41" s="19">
        <v>200</v>
      </c>
    </row>
    <row r="42" spans="1:11" s="4" customFormat="1" x14ac:dyDescent="0.25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6.4" x14ac:dyDescent="0.25">
      <c r="A43" s="7" t="s">
        <v>47</v>
      </c>
      <c r="B43" s="8" t="s">
        <v>42</v>
      </c>
      <c r="C43" s="18">
        <f>C44+C45+C50+C52</f>
        <v>329896</v>
      </c>
      <c r="D43" s="15"/>
      <c r="K43" s="15"/>
    </row>
    <row r="44" spans="1:11" s="4" customFormat="1" ht="42.6" customHeight="1" x14ac:dyDescent="0.25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79.2" x14ac:dyDescent="0.25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6" x14ac:dyDescent="0.25">
      <c r="A46" s="9" t="s">
        <v>50</v>
      </c>
      <c r="B46" s="10" t="s">
        <v>45</v>
      </c>
      <c r="C46" s="19">
        <v>182388</v>
      </c>
    </row>
    <row r="47" spans="1:11" ht="66" x14ac:dyDescent="0.25">
      <c r="A47" s="9" t="s">
        <v>116</v>
      </c>
      <c r="B47" s="10" t="s">
        <v>196</v>
      </c>
      <c r="C47" s="19">
        <v>89332</v>
      </c>
      <c r="E47" s="23"/>
    </row>
    <row r="48" spans="1:11" ht="26.4" x14ac:dyDescent="0.25">
      <c r="A48" s="9" t="s">
        <v>51</v>
      </c>
      <c r="B48" s="10" t="s">
        <v>46</v>
      </c>
      <c r="C48" s="19">
        <v>22976</v>
      </c>
    </row>
    <row r="49" spans="1:11" ht="79.2" x14ac:dyDescent="0.25">
      <c r="A49" s="9" t="s">
        <v>117</v>
      </c>
      <c r="B49" s="10" t="s">
        <v>118</v>
      </c>
      <c r="C49" s="19">
        <v>200</v>
      </c>
    </row>
    <row r="50" spans="1:11" s="4" customFormat="1" ht="26.4" x14ac:dyDescent="0.25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9.6" x14ac:dyDescent="0.25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5">
      <c r="A52" s="7" t="s">
        <v>57</v>
      </c>
      <c r="B52" s="8" t="s">
        <v>58</v>
      </c>
      <c r="C52" s="18">
        <f>C53+C57</f>
        <v>32500</v>
      </c>
      <c r="D52" s="15"/>
      <c r="K52" s="15"/>
    </row>
    <row r="53" spans="1:11" ht="66" x14ac:dyDescent="0.25">
      <c r="A53" s="9" t="s">
        <v>59</v>
      </c>
      <c r="B53" s="10" t="s">
        <v>60</v>
      </c>
      <c r="C53" s="19">
        <f>C54+C55+C56</f>
        <v>20000</v>
      </c>
      <c r="E53" s="23"/>
    </row>
    <row r="54" spans="1:11" s="5" customFormat="1" x14ac:dyDescent="0.25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hidden="1" x14ac:dyDescent="0.25">
      <c r="A55" s="11" t="s">
        <v>59</v>
      </c>
      <c r="B55" s="12" t="s">
        <v>124</v>
      </c>
      <c r="C55" s="19">
        <v>0</v>
      </c>
      <c r="D55" s="17"/>
      <c r="K55" s="17"/>
    </row>
    <row r="56" spans="1:11" s="5" customFormat="1" hidden="1" x14ac:dyDescent="0.25">
      <c r="A56" s="11" t="s">
        <v>59</v>
      </c>
      <c r="B56" s="12" t="s">
        <v>190</v>
      </c>
      <c r="C56" s="19"/>
      <c r="D56" s="17"/>
      <c r="K56" s="17"/>
    </row>
    <row r="57" spans="1:11" s="5" customFormat="1" ht="79.2" x14ac:dyDescent="0.25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6.4" x14ac:dyDescent="0.25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5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5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5">
      <c r="A61" s="9" t="s">
        <v>65</v>
      </c>
      <c r="B61" s="10" t="s">
        <v>64</v>
      </c>
      <c r="C61" s="18">
        <f>SUM(C62:C64)</f>
        <v>7702</v>
      </c>
    </row>
    <row r="62" spans="1:11" ht="26.4" x14ac:dyDescent="0.25">
      <c r="A62" s="9" t="s">
        <v>67</v>
      </c>
      <c r="B62" s="10" t="s">
        <v>66</v>
      </c>
      <c r="C62" s="19">
        <v>4196</v>
      </c>
    </row>
    <row r="63" spans="1:11" x14ac:dyDescent="0.25">
      <c r="A63" s="9" t="s">
        <v>68</v>
      </c>
      <c r="B63" s="10" t="s">
        <v>69</v>
      </c>
      <c r="C63" s="19">
        <v>545</v>
      </c>
    </row>
    <row r="64" spans="1:11" x14ac:dyDescent="0.25">
      <c r="A64" s="9" t="s">
        <v>70</v>
      </c>
      <c r="B64" s="10" t="s">
        <v>71</v>
      </c>
      <c r="C64" s="19">
        <v>2961</v>
      </c>
    </row>
    <row r="65" spans="1:11" ht="26.4" x14ac:dyDescent="0.25">
      <c r="A65" s="7" t="s">
        <v>119</v>
      </c>
      <c r="B65" s="8" t="s">
        <v>121</v>
      </c>
      <c r="C65" s="18">
        <f>C67+C66</f>
        <v>4850</v>
      </c>
    </row>
    <row r="66" spans="1:11" ht="26.4" x14ac:dyDescent="0.25">
      <c r="A66" s="9" t="s">
        <v>126</v>
      </c>
      <c r="B66" s="10" t="s">
        <v>127</v>
      </c>
      <c r="C66" s="19">
        <v>4850</v>
      </c>
    </row>
    <row r="67" spans="1:11" hidden="1" x14ac:dyDescent="0.25">
      <c r="A67" s="9" t="s">
        <v>120</v>
      </c>
      <c r="B67" s="10" t="s">
        <v>122</v>
      </c>
      <c r="C67" s="19"/>
      <c r="E67" s="23"/>
    </row>
    <row r="68" spans="1:11" s="4" customFormat="1" x14ac:dyDescent="0.25">
      <c r="A68" s="7" t="s">
        <v>72</v>
      </c>
      <c r="B68" s="8" t="s">
        <v>73</v>
      </c>
      <c r="C68" s="18">
        <f>SUM(C69:C73)</f>
        <v>85000</v>
      </c>
      <c r="D68" s="15"/>
      <c r="K68" s="15"/>
    </row>
    <row r="69" spans="1:11" ht="26.4" hidden="1" x14ac:dyDescent="0.25">
      <c r="A69" s="9" t="s">
        <v>191</v>
      </c>
      <c r="B69" s="10" t="s">
        <v>192</v>
      </c>
      <c r="C69" s="19">
        <f>20000-20000</f>
        <v>0</v>
      </c>
      <c r="E69" s="23"/>
    </row>
    <row r="70" spans="1:11" ht="79.2" x14ac:dyDescent="0.25">
      <c r="A70" s="9" t="s">
        <v>75</v>
      </c>
      <c r="B70" s="10" t="s">
        <v>74</v>
      </c>
      <c r="C70" s="19">
        <v>20000</v>
      </c>
      <c r="E70" s="23"/>
    </row>
    <row r="71" spans="1:11" ht="39.6" x14ac:dyDescent="0.25">
      <c r="A71" s="9" t="s">
        <v>76</v>
      </c>
      <c r="B71" s="10" t="s">
        <v>77</v>
      </c>
      <c r="C71" s="19">
        <v>15000</v>
      </c>
    </row>
    <row r="72" spans="1:11" ht="39.6" hidden="1" x14ac:dyDescent="0.25">
      <c r="A72" s="9" t="s">
        <v>193</v>
      </c>
      <c r="B72" s="10" t="s">
        <v>194</v>
      </c>
      <c r="C72" s="19">
        <v>0</v>
      </c>
      <c r="E72" s="23"/>
    </row>
    <row r="73" spans="1:11" ht="66" x14ac:dyDescent="0.25">
      <c r="A73" s="9" t="s">
        <v>128</v>
      </c>
      <c r="B73" s="10" t="s">
        <v>129</v>
      </c>
      <c r="C73" s="19">
        <v>50000</v>
      </c>
      <c r="E73" s="23"/>
    </row>
    <row r="74" spans="1:11" s="4" customFormat="1" x14ac:dyDescent="0.25">
      <c r="A74" s="7" t="s">
        <v>79</v>
      </c>
      <c r="B74" s="8" t="s">
        <v>78</v>
      </c>
      <c r="C74" s="18">
        <f>C77+C75+C78+C79+C76</f>
        <v>14181</v>
      </c>
      <c r="D74" s="15"/>
      <c r="K74" s="15"/>
    </row>
    <row r="75" spans="1:11" s="4" customFormat="1" ht="26.4" x14ac:dyDescent="0.25">
      <c r="A75" s="9" t="s">
        <v>273</v>
      </c>
      <c r="B75" s="10" t="s">
        <v>278</v>
      </c>
      <c r="C75" s="19">
        <v>6323</v>
      </c>
      <c r="D75" s="15"/>
      <c r="K75" s="15"/>
    </row>
    <row r="76" spans="1:11" s="4" customFormat="1" ht="79.2" x14ac:dyDescent="0.25">
      <c r="A76" s="9" t="s">
        <v>274</v>
      </c>
      <c r="B76" s="10" t="s">
        <v>276</v>
      </c>
      <c r="C76" s="19">
        <v>7602</v>
      </c>
      <c r="D76" s="15"/>
      <c r="K76" s="15"/>
    </row>
    <row r="77" spans="1:11" ht="13.2" customHeight="1" x14ac:dyDescent="0.25">
      <c r="A77" s="9" t="s">
        <v>275</v>
      </c>
      <c r="B77" s="10" t="s">
        <v>277</v>
      </c>
      <c r="C77" s="19">
        <v>256</v>
      </c>
    </row>
    <row r="78" spans="1:11" ht="61.2" hidden="1" customHeight="1" x14ac:dyDescent="0.25">
      <c r="A78" s="9" t="s">
        <v>249</v>
      </c>
      <c r="B78" s="10" t="s">
        <v>251</v>
      </c>
      <c r="C78" s="19"/>
      <c r="E78" s="23"/>
    </row>
    <row r="79" spans="1:11" ht="57.6" hidden="1" customHeight="1" x14ac:dyDescent="0.25">
      <c r="A79" s="9" t="s">
        <v>250</v>
      </c>
      <c r="B79" s="10" t="s">
        <v>252</v>
      </c>
      <c r="C79" s="19"/>
      <c r="E79" s="23"/>
    </row>
    <row r="80" spans="1:11" s="4" customFormat="1" x14ac:dyDescent="0.25">
      <c r="A80" s="7" t="s">
        <v>81</v>
      </c>
      <c r="B80" s="8" t="s">
        <v>80</v>
      </c>
      <c r="C80" s="18">
        <f>C81</f>
        <v>356</v>
      </c>
      <c r="D80" s="15"/>
      <c r="K80" s="15"/>
    </row>
    <row r="81" spans="1:11" x14ac:dyDescent="0.25">
      <c r="A81" s="9" t="s">
        <v>82</v>
      </c>
      <c r="B81" s="10" t="s">
        <v>83</v>
      </c>
      <c r="C81" s="19">
        <v>356</v>
      </c>
      <c r="E81" s="23"/>
    </row>
    <row r="82" spans="1:11" s="4" customFormat="1" x14ac:dyDescent="0.25">
      <c r="A82" s="7"/>
      <c r="B82" s="8" t="s">
        <v>84</v>
      </c>
      <c r="C82" s="18">
        <f>C43+C60+C68+C74+C80+C65</f>
        <v>441985</v>
      </c>
      <c r="D82" s="15"/>
      <c r="K82" s="15"/>
    </row>
    <row r="83" spans="1:11" s="4" customFormat="1" x14ac:dyDescent="0.25">
      <c r="A83" s="7" t="s">
        <v>86</v>
      </c>
      <c r="B83" s="8" t="s">
        <v>85</v>
      </c>
      <c r="C83" s="18">
        <f>C84+C181</f>
        <v>5983014</v>
      </c>
      <c r="D83" s="15"/>
      <c r="K83" s="15"/>
    </row>
    <row r="84" spans="1:11" s="4" customFormat="1" ht="26.4" x14ac:dyDescent="0.25">
      <c r="A84" s="7" t="s">
        <v>87</v>
      </c>
      <c r="B84" s="8" t="s">
        <v>88</v>
      </c>
      <c r="C84" s="18">
        <f>C85+C88+C147+C169</f>
        <v>5983014</v>
      </c>
      <c r="D84" s="15"/>
      <c r="K84" s="15"/>
    </row>
    <row r="85" spans="1:11" s="4" customFormat="1" hidden="1" x14ac:dyDescent="0.25">
      <c r="A85" s="7" t="s">
        <v>89</v>
      </c>
      <c r="B85" s="8" t="s">
        <v>108</v>
      </c>
      <c r="C85" s="18">
        <f>C86+C87</f>
        <v>0</v>
      </c>
      <c r="D85" s="15"/>
      <c r="K85" s="15"/>
    </row>
    <row r="86" spans="1:11" ht="26.4" hidden="1" x14ac:dyDescent="0.25">
      <c r="A86" s="9" t="s">
        <v>90</v>
      </c>
      <c r="B86" s="10" t="s">
        <v>125</v>
      </c>
      <c r="C86" s="19"/>
    </row>
    <row r="87" spans="1:11" ht="26.4" hidden="1" x14ac:dyDescent="0.25">
      <c r="A87" s="9" t="s">
        <v>188</v>
      </c>
      <c r="B87" s="10" t="s">
        <v>189</v>
      </c>
      <c r="C87" s="19"/>
    </row>
    <row r="88" spans="1:11" s="4" customFormat="1" ht="26.4" x14ac:dyDescent="0.25">
      <c r="A88" s="7" t="s">
        <v>91</v>
      </c>
      <c r="B88" s="8" t="s">
        <v>109</v>
      </c>
      <c r="C88" s="18">
        <f>SUM(C89:C146)</f>
        <v>2944692</v>
      </c>
      <c r="D88" s="15"/>
      <c r="K88" s="15"/>
    </row>
    <row r="89" spans="1:11" ht="26.4" x14ac:dyDescent="0.25">
      <c r="A89" s="9" t="s">
        <v>134</v>
      </c>
      <c r="B89" s="10" t="s">
        <v>133</v>
      </c>
      <c r="C89" s="19">
        <f>100699+75880</f>
        <v>176579</v>
      </c>
      <c r="E89" s="23"/>
      <c r="F89" s="23"/>
    </row>
    <row r="90" spans="1:11" ht="52.8" hidden="1" x14ac:dyDescent="0.25">
      <c r="A90" s="9" t="s">
        <v>207</v>
      </c>
      <c r="B90" s="10" t="s">
        <v>206</v>
      </c>
      <c r="C90" s="19"/>
    </row>
    <row r="91" spans="1:11" ht="105.6" x14ac:dyDescent="0.25">
      <c r="A91" s="13" t="s">
        <v>308</v>
      </c>
      <c r="B91" s="14" t="s">
        <v>295</v>
      </c>
      <c r="C91" s="19">
        <v>4390</v>
      </c>
    </row>
    <row r="92" spans="1:11" ht="66" hidden="1" x14ac:dyDescent="0.25">
      <c r="A92" s="9" t="s">
        <v>136</v>
      </c>
      <c r="B92" s="10" t="s">
        <v>135</v>
      </c>
      <c r="C92" s="19"/>
    </row>
    <row r="93" spans="1:11" ht="39.6" hidden="1" x14ac:dyDescent="0.25">
      <c r="A93" s="9" t="s">
        <v>186</v>
      </c>
      <c r="B93" s="14" t="s">
        <v>187</v>
      </c>
      <c r="C93" s="20"/>
    </row>
    <row r="94" spans="1:11" ht="92.4" hidden="1" x14ac:dyDescent="0.25">
      <c r="A94" s="9" t="s">
        <v>138</v>
      </c>
      <c r="B94" s="14" t="s">
        <v>137</v>
      </c>
      <c r="C94" s="19"/>
    </row>
    <row r="95" spans="1:11" ht="26.4" x14ac:dyDescent="0.25">
      <c r="A95" s="9" t="s">
        <v>139</v>
      </c>
      <c r="B95" s="14" t="s">
        <v>309</v>
      </c>
      <c r="C95" s="19">
        <v>1384</v>
      </c>
    </row>
    <row r="96" spans="1:11" ht="39.6" x14ac:dyDescent="0.25">
      <c r="A96" s="9" t="s">
        <v>141</v>
      </c>
      <c r="B96" s="10" t="s">
        <v>140</v>
      </c>
      <c r="C96" s="19">
        <v>104365</v>
      </c>
    </row>
    <row r="97" spans="1:6" ht="39.6" x14ac:dyDescent="0.25">
      <c r="A97" s="13" t="s">
        <v>235</v>
      </c>
      <c r="B97" s="10" t="s">
        <v>210</v>
      </c>
      <c r="C97" s="19">
        <v>99765</v>
      </c>
      <c r="E97" s="23"/>
      <c r="F97" s="23"/>
    </row>
    <row r="98" spans="1:6" x14ac:dyDescent="0.25">
      <c r="A98" s="9" t="s">
        <v>184</v>
      </c>
      <c r="B98" s="10" t="s">
        <v>185</v>
      </c>
      <c r="C98" s="19">
        <f>19708-474</f>
        <v>19234</v>
      </c>
    </row>
    <row r="99" spans="1:6" ht="52.8" x14ac:dyDescent="0.25">
      <c r="A99" s="9" t="s">
        <v>208</v>
      </c>
      <c r="B99" s="10" t="s">
        <v>310</v>
      </c>
      <c r="C99" s="20">
        <v>808</v>
      </c>
      <c r="E99" s="23"/>
    </row>
    <row r="100" spans="1:6" ht="52.8" x14ac:dyDescent="0.25">
      <c r="A100" s="9" t="s">
        <v>208</v>
      </c>
      <c r="B100" s="10" t="s">
        <v>298</v>
      </c>
      <c r="C100" s="20">
        <v>4320</v>
      </c>
      <c r="E100" s="23"/>
    </row>
    <row r="101" spans="1:6" ht="52.8" x14ac:dyDescent="0.25">
      <c r="A101" s="9" t="s">
        <v>142</v>
      </c>
      <c r="B101" s="10" t="s">
        <v>209</v>
      </c>
      <c r="C101" s="19">
        <v>40000</v>
      </c>
    </row>
    <row r="102" spans="1:6" ht="39.6" x14ac:dyDescent="0.25">
      <c r="A102" s="9" t="s">
        <v>239</v>
      </c>
      <c r="B102" s="14" t="s">
        <v>314</v>
      </c>
      <c r="C102" s="19">
        <v>403552</v>
      </c>
    </row>
    <row r="103" spans="1:6" ht="52.8" x14ac:dyDescent="0.25">
      <c r="A103" s="9" t="s">
        <v>239</v>
      </c>
      <c r="B103" s="14" t="s">
        <v>315</v>
      </c>
      <c r="C103" s="19">
        <v>51376</v>
      </c>
    </row>
    <row r="104" spans="1:6" ht="52.8" x14ac:dyDescent="0.25">
      <c r="A104" s="9" t="s">
        <v>312</v>
      </c>
      <c r="B104" s="10" t="s">
        <v>313</v>
      </c>
      <c r="C104" s="19">
        <v>1480</v>
      </c>
    </row>
    <row r="105" spans="1:6" ht="39.6" x14ac:dyDescent="0.25">
      <c r="A105" s="13" t="s">
        <v>311</v>
      </c>
      <c r="B105" s="10" t="s">
        <v>197</v>
      </c>
      <c r="C105" s="19">
        <v>11115</v>
      </c>
      <c r="F105" s="23"/>
    </row>
    <row r="106" spans="1:6" ht="52.8" hidden="1" x14ac:dyDescent="0.25">
      <c r="A106" s="9" t="s">
        <v>142</v>
      </c>
      <c r="B106" s="10" t="s">
        <v>209</v>
      </c>
      <c r="C106" s="19"/>
    </row>
    <row r="107" spans="1:6" ht="26.4" hidden="1" x14ac:dyDescent="0.25">
      <c r="A107" s="9" t="s">
        <v>239</v>
      </c>
      <c r="B107" s="10" t="s">
        <v>240</v>
      </c>
      <c r="C107" s="19"/>
      <c r="E107" s="23"/>
    </row>
    <row r="108" spans="1:6" ht="26.4" x14ac:dyDescent="0.25">
      <c r="A108" s="9" t="s">
        <v>211</v>
      </c>
      <c r="B108" s="10" t="s">
        <v>212</v>
      </c>
      <c r="C108" s="19">
        <v>9166</v>
      </c>
    </row>
    <row r="109" spans="1:6" ht="39.6" x14ac:dyDescent="0.25">
      <c r="A109" s="9" t="s">
        <v>316</v>
      </c>
      <c r="B109" s="10" t="s">
        <v>317</v>
      </c>
      <c r="C109" s="19">
        <v>18185</v>
      </c>
    </row>
    <row r="110" spans="1:6" ht="26.4" x14ac:dyDescent="0.25">
      <c r="A110" s="9" t="s">
        <v>213</v>
      </c>
      <c r="B110" s="10" t="s">
        <v>284</v>
      </c>
      <c r="C110" s="19">
        <f>15188</f>
        <v>15188</v>
      </c>
      <c r="E110" s="23"/>
    </row>
    <row r="111" spans="1:6" ht="39.6" x14ac:dyDescent="0.25">
      <c r="A111" s="9" t="s">
        <v>143</v>
      </c>
      <c r="B111" s="10" t="s">
        <v>214</v>
      </c>
      <c r="C111" s="19">
        <v>7270</v>
      </c>
      <c r="E111" s="23"/>
    </row>
    <row r="112" spans="1:6" ht="26.4" x14ac:dyDescent="0.25">
      <c r="A112" s="9" t="s">
        <v>215</v>
      </c>
      <c r="B112" s="14" t="s">
        <v>271</v>
      </c>
      <c r="C112" s="19">
        <v>218800</v>
      </c>
    </row>
    <row r="113" spans="1:6" ht="70.2" customHeight="1" x14ac:dyDescent="0.25">
      <c r="A113" s="9" t="s">
        <v>195</v>
      </c>
      <c r="B113" s="10" t="s">
        <v>281</v>
      </c>
      <c r="C113" s="19">
        <v>592</v>
      </c>
    </row>
    <row r="114" spans="1:6" x14ac:dyDescent="0.25">
      <c r="A114" s="9" t="s">
        <v>146</v>
      </c>
      <c r="B114" s="10" t="s">
        <v>144</v>
      </c>
      <c r="C114" s="19">
        <v>15333</v>
      </c>
      <c r="E114" s="23"/>
    </row>
    <row r="115" spans="1:6" ht="39.6" x14ac:dyDescent="0.25">
      <c r="A115" s="13" t="s">
        <v>254</v>
      </c>
      <c r="B115" s="10" t="s">
        <v>253</v>
      </c>
      <c r="C115" s="19">
        <v>188452</v>
      </c>
      <c r="E115" s="23"/>
      <c r="F115" s="23"/>
    </row>
    <row r="116" spans="1:6" ht="39.6" x14ac:dyDescent="0.25">
      <c r="A116" s="9" t="s">
        <v>147</v>
      </c>
      <c r="B116" s="10" t="s">
        <v>145</v>
      </c>
      <c r="C116" s="19">
        <f>88101+2312</f>
        <v>90413</v>
      </c>
    </row>
    <row r="117" spans="1:6" ht="26.4" x14ac:dyDescent="0.25">
      <c r="A117" s="9" t="s">
        <v>148</v>
      </c>
      <c r="B117" s="10" t="s">
        <v>216</v>
      </c>
      <c r="C117" s="19">
        <v>15112</v>
      </c>
    </row>
    <row r="118" spans="1:6" ht="105.6" hidden="1" x14ac:dyDescent="0.25">
      <c r="A118" s="9" t="s">
        <v>217</v>
      </c>
      <c r="B118" s="10" t="s">
        <v>218</v>
      </c>
      <c r="C118" s="20"/>
      <c r="E118" s="23"/>
    </row>
    <row r="119" spans="1:6" x14ac:dyDescent="0.25">
      <c r="A119" s="9" t="s">
        <v>241</v>
      </c>
      <c r="B119" s="10" t="s">
        <v>243</v>
      </c>
      <c r="C119" s="20">
        <f>6541-4181</f>
        <v>2360</v>
      </c>
      <c r="E119" s="23"/>
    </row>
    <row r="120" spans="1:6" ht="39.6" hidden="1" x14ac:dyDescent="0.25">
      <c r="A120" s="9" t="s">
        <v>242</v>
      </c>
      <c r="B120" s="10" t="s">
        <v>244</v>
      </c>
      <c r="C120" s="20"/>
      <c r="E120" s="23"/>
      <c r="F120" s="23"/>
    </row>
    <row r="121" spans="1:6" ht="26.4" x14ac:dyDescent="0.25">
      <c r="A121" s="9" t="s">
        <v>288</v>
      </c>
      <c r="B121" s="10" t="s">
        <v>289</v>
      </c>
      <c r="C121" s="20">
        <f>40000-40000</f>
        <v>0</v>
      </c>
      <c r="E121" s="23"/>
      <c r="F121" s="23"/>
    </row>
    <row r="122" spans="1:6" x14ac:dyDescent="0.25">
      <c r="A122" s="9" t="s">
        <v>282</v>
      </c>
      <c r="B122" s="10" t="s">
        <v>283</v>
      </c>
      <c r="C122" s="20">
        <f>6438-6438</f>
        <v>0</v>
      </c>
      <c r="E122" s="23"/>
      <c r="F122" s="23"/>
    </row>
    <row r="123" spans="1:6" x14ac:dyDescent="0.25">
      <c r="A123" s="9" t="s">
        <v>150</v>
      </c>
      <c r="B123" s="10" t="s">
        <v>149</v>
      </c>
      <c r="C123" s="19">
        <v>8227</v>
      </c>
    </row>
    <row r="124" spans="1:6" ht="39.6" x14ac:dyDescent="0.25">
      <c r="A124" s="9" t="s">
        <v>270</v>
      </c>
      <c r="B124" s="10" t="s">
        <v>299</v>
      </c>
      <c r="C124" s="19">
        <v>3978</v>
      </c>
    </row>
    <row r="125" spans="1:6" ht="39.6" hidden="1" x14ac:dyDescent="0.25">
      <c r="A125" s="9" t="s">
        <v>152</v>
      </c>
      <c r="B125" s="10" t="s">
        <v>112</v>
      </c>
      <c r="C125" s="19"/>
    </row>
    <row r="126" spans="1:6" ht="92.4" x14ac:dyDescent="0.25">
      <c r="A126" s="9" t="s">
        <v>153</v>
      </c>
      <c r="B126" s="14" t="s">
        <v>300</v>
      </c>
      <c r="C126" s="19">
        <v>36506</v>
      </c>
    </row>
    <row r="127" spans="1:6" ht="26.4" x14ac:dyDescent="0.25">
      <c r="A127" s="9" t="s">
        <v>318</v>
      </c>
      <c r="B127" s="10" t="s">
        <v>319</v>
      </c>
      <c r="C127" s="19">
        <v>18000</v>
      </c>
    </row>
    <row r="128" spans="1:6" ht="39.6" x14ac:dyDescent="0.25">
      <c r="A128" s="9" t="s">
        <v>269</v>
      </c>
      <c r="B128" s="14" t="s">
        <v>296</v>
      </c>
      <c r="C128" s="19">
        <v>144232</v>
      </c>
    </row>
    <row r="129" spans="1:7" ht="26.4" x14ac:dyDescent="0.25">
      <c r="A129" s="9" t="s">
        <v>154</v>
      </c>
      <c r="B129" s="10" t="s">
        <v>219</v>
      </c>
      <c r="C129" s="19">
        <f>52279-12180</f>
        <v>40099</v>
      </c>
      <c r="E129" s="23"/>
      <c r="F129" s="23"/>
    </row>
    <row r="130" spans="1:7" ht="79.2" x14ac:dyDescent="0.25">
      <c r="A130" s="9" t="s">
        <v>320</v>
      </c>
      <c r="B130" s="10" t="s">
        <v>297</v>
      </c>
      <c r="C130" s="19">
        <v>2776</v>
      </c>
      <c r="E130" s="23"/>
      <c r="F130" s="23"/>
    </row>
    <row r="131" spans="1:7" x14ac:dyDescent="0.25">
      <c r="A131" s="9" t="s">
        <v>155</v>
      </c>
      <c r="B131" s="10" t="s">
        <v>151</v>
      </c>
      <c r="C131" s="19">
        <f>47970+6524</f>
        <v>54494</v>
      </c>
      <c r="E131" s="23"/>
    </row>
    <row r="132" spans="1:7" ht="39.6" hidden="1" x14ac:dyDescent="0.25">
      <c r="A132" s="9" t="s">
        <v>221</v>
      </c>
      <c r="B132" s="10" t="s">
        <v>220</v>
      </c>
      <c r="C132" s="19"/>
    </row>
    <row r="133" spans="1:7" ht="52.8" x14ac:dyDescent="0.25">
      <c r="A133" s="9" t="s">
        <v>157</v>
      </c>
      <c r="B133" s="10" t="s">
        <v>301</v>
      </c>
      <c r="C133" s="19">
        <f>49248+6008</f>
        <v>55256</v>
      </c>
      <c r="E133" s="23"/>
    </row>
    <row r="134" spans="1:7" ht="39.6" x14ac:dyDescent="0.25">
      <c r="A134" s="9" t="s">
        <v>158</v>
      </c>
      <c r="B134" s="10" t="s">
        <v>156</v>
      </c>
      <c r="C134" s="19">
        <f>4835-4835</f>
        <v>0</v>
      </c>
      <c r="E134" s="23"/>
      <c r="G134" s="23"/>
    </row>
    <row r="135" spans="1:7" x14ac:dyDescent="0.25">
      <c r="A135" s="9" t="s">
        <v>236</v>
      </c>
      <c r="B135" s="10" t="s">
        <v>237</v>
      </c>
      <c r="C135" s="22">
        <v>14368</v>
      </c>
      <c r="F135" s="23"/>
    </row>
    <row r="136" spans="1:7" ht="92.4" hidden="1" x14ac:dyDescent="0.25">
      <c r="A136" s="9" t="s">
        <v>198</v>
      </c>
      <c r="B136" s="10" t="s">
        <v>199</v>
      </c>
      <c r="C136" s="19"/>
    </row>
    <row r="137" spans="1:7" ht="26.4" x14ac:dyDescent="0.25">
      <c r="A137" s="9" t="s">
        <v>262</v>
      </c>
      <c r="B137" s="10" t="s">
        <v>280</v>
      </c>
      <c r="C137" s="19">
        <v>54861</v>
      </c>
    </row>
    <row r="138" spans="1:7" ht="26.4" hidden="1" x14ac:dyDescent="0.25">
      <c r="A138" s="9" t="s">
        <v>263</v>
      </c>
      <c r="B138" s="10" t="s">
        <v>264</v>
      </c>
      <c r="C138" s="19"/>
    </row>
    <row r="139" spans="1:7" x14ac:dyDescent="0.25">
      <c r="A139" s="9" t="s">
        <v>222</v>
      </c>
      <c r="B139" s="10" t="s">
        <v>223</v>
      </c>
      <c r="C139" s="19">
        <v>59050</v>
      </c>
      <c r="E139" s="23"/>
    </row>
    <row r="140" spans="1:7" ht="26.4" x14ac:dyDescent="0.25">
      <c r="A140" s="9" t="s">
        <v>224</v>
      </c>
      <c r="B140" s="10" t="s">
        <v>227</v>
      </c>
      <c r="C140" s="19">
        <f>938278-434617</f>
        <v>503661</v>
      </c>
      <c r="E140" s="23"/>
      <c r="F140" s="23"/>
    </row>
    <row r="141" spans="1:7" ht="26.4" x14ac:dyDescent="0.25">
      <c r="A141" s="9" t="s">
        <v>225</v>
      </c>
      <c r="B141" s="10" t="s">
        <v>228</v>
      </c>
      <c r="C141" s="19">
        <f>78718-51376</f>
        <v>27342</v>
      </c>
      <c r="E141" s="23"/>
    </row>
    <row r="142" spans="1:7" ht="39.6" x14ac:dyDescent="0.25">
      <c r="A142" s="9" t="s">
        <v>226</v>
      </c>
      <c r="B142" s="10" t="s">
        <v>302</v>
      </c>
      <c r="C142" s="19">
        <v>77952</v>
      </c>
    </row>
    <row r="143" spans="1:7" ht="26.4" x14ac:dyDescent="0.25">
      <c r="A143" s="9" t="s">
        <v>159</v>
      </c>
      <c r="B143" s="10" t="s">
        <v>287</v>
      </c>
      <c r="C143" s="19">
        <v>51525</v>
      </c>
      <c r="E143" s="23"/>
      <c r="F143" s="23"/>
    </row>
    <row r="144" spans="1:7" ht="26.4" x14ac:dyDescent="0.25">
      <c r="A144" s="9" t="s">
        <v>245</v>
      </c>
      <c r="B144" s="10" t="s">
        <v>246</v>
      </c>
      <c r="C144" s="19">
        <f>34669+11009</f>
        <v>45678</v>
      </c>
      <c r="E144" s="23"/>
    </row>
    <row r="145" spans="1:11" ht="52.8" hidden="1" x14ac:dyDescent="0.25">
      <c r="A145" s="13" t="s">
        <v>256</v>
      </c>
      <c r="B145" s="10" t="s">
        <v>255</v>
      </c>
      <c r="C145" s="19"/>
      <c r="E145" s="23"/>
      <c r="F145" s="23"/>
    </row>
    <row r="146" spans="1:11" x14ac:dyDescent="0.25">
      <c r="A146" s="13" t="s">
        <v>285</v>
      </c>
      <c r="B146" s="10" t="s">
        <v>286</v>
      </c>
      <c r="C146" s="19">
        <f>164524+82924</f>
        <v>247448</v>
      </c>
      <c r="E146" s="23"/>
      <c r="F146" s="23"/>
    </row>
    <row r="147" spans="1:11" s="4" customFormat="1" ht="26.4" x14ac:dyDescent="0.25">
      <c r="A147" s="7" t="s">
        <v>92</v>
      </c>
      <c r="B147" s="8" t="s">
        <v>110</v>
      </c>
      <c r="C147" s="18">
        <f>SUM(C148:C168)</f>
        <v>2815287</v>
      </c>
      <c r="D147" s="15"/>
      <c r="K147" s="15"/>
    </row>
    <row r="148" spans="1:11" ht="26.4" hidden="1" x14ac:dyDescent="0.25">
      <c r="A148" s="9" t="s">
        <v>163</v>
      </c>
      <c r="B148" s="10" t="s">
        <v>160</v>
      </c>
      <c r="C148" s="19"/>
      <c r="F148" s="23"/>
    </row>
    <row r="149" spans="1:11" ht="26.4" hidden="1" x14ac:dyDescent="0.25">
      <c r="A149" s="9" t="s">
        <v>164</v>
      </c>
      <c r="B149" s="10" t="s">
        <v>161</v>
      </c>
      <c r="C149" s="19"/>
    </row>
    <row r="150" spans="1:11" ht="52.8" x14ac:dyDescent="0.25">
      <c r="A150" s="9" t="s">
        <v>165</v>
      </c>
      <c r="B150" s="10" t="s">
        <v>229</v>
      </c>
      <c r="C150" s="19">
        <v>9279</v>
      </c>
    </row>
    <row r="151" spans="1:11" ht="39.6" x14ac:dyDescent="0.25">
      <c r="A151" s="9" t="s">
        <v>166</v>
      </c>
      <c r="B151" s="10" t="s">
        <v>272</v>
      </c>
      <c r="C151" s="19">
        <v>3485</v>
      </c>
    </row>
    <row r="152" spans="1:11" ht="26.4" x14ac:dyDescent="0.25">
      <c r="A152" s="9" t="s">
        <v>167</v>
      </c>
      <c r="B152" s="10" t="s">
        <v>162</v>
      </c>
      <c r="C152" s="19">
        <v>20622</v>
      </c>
    </row>
    <row r="153" spans="1:11" ht="39.6" x14ac:dyDescent="0.25">
      <c r="A153" s="9" t="s">
        <v>168</v>
      </c>
      <c r="B153" s="14" t="s">
        <v>230</v>
      </c>
      <c r="C153" s="19">
        <f>3413+1207</f>
        <v>4620</v>
      </c>
    </row>
    <row r="154" spans="1:11" ht="52.8" x14ac:dyDescent="0.25">
      <c r="A154" s="9" t="s">
        <v>260</v>
      </c>
      <c r="B154" s="14" t="s">
        <v>261</v>
      </c>
      <c r="C154" s="19">
        <f>664+142</f>
        <v>806</v>
      </c>
    </row>
    <row r="155" spans="1:11" ht="79.2" x14ac:dyDescent="0.25">
      <c r="A155" s="9" t="s">
        <v>231</v>
      </c>
      <c r="B155" s="14" t="s">
        <v>321</v>
      </c>
      <c r="C155" s="19">
        <f>1220+5</f>
        <v>1225</v>
      </c>
    </row>
    <row r="156" spans="1:11" ht="52.8" x14ac:dyDescent="0.25">
      <c r="A156" s="9" t="s">
        <v>183</v>
      </c>
      <c r="B156" s="10" t="s">
        <v>179</v>
      </c>
      <c r="C156" s="19">
        <v>55457</v>
      </c>
    </row>
    <row r="157" spans="1:11" ht="39.6" x14ac:dyDescent="0.25">
      <c r="A157" s="9" t="s">
        <v>172</v>
      </c>
      <c r="B157" s="10" t="s">
        <v>303</v>
      </c>
      <c r="C157" s="19">
        <v>371</v>
      </c>
      <c r="F157" s="23"/>
    </row>
    <row r="158" spans="1:11" ht="39.6" x14ac:dyDescent="0.25">
      <c r="A158" s="9" t="s">
        <v>173</v>
      </c>
      <c r="B158" s="10" t="s">
        <v>169</v>
      </c>
      <c r="C158" s="19">
        <f>754+470</f>
        <v>1224</v>
      </c>
    </row>
    <row r="159" spans="1:11" ht="52.8" x14ac:dyDescent="0.25">
      <c r="A159" s="9" t="s">
        <v>174</v>
      </c>
      <c r="B159" s="10" t="s">
        <v>170</v>
      </c>
      <c r="C159" s="19">
        <v>1480</v>
      </c>
    </row>
    <row r="160" spans="1:11" ht="52.8" x14ac:dyDescent="0.25">
      <c r="A160" s="9" t="s">
        <v>175</v>
      </c>
      <c r="B160" s="10" t="s">
        <v>171</v>
      </c>
      <c r="C160" s="19">
        <f>26675+10882</f>
        <v>37557</v>
      </c>
      <c r="E160" s="23"/>
      <c r="F160" s="23"/>
    </row>
    <row r="161" spans="1:11" ht="39.6" x14ac:dyDescent="0.25">
      <c r="A161" s="9" t="s">
        <v>176</v>
      </c>
      <c r="B161" s="10" t="s">
        <v>200</v>
      </c>
      <c r="C161" s="20">
        <f>10-9</f>
        <v>1</v>
      </c>
    </row>
    <row r="162" spans="1:11" ht="184.8" x14ac:dyDescent="0.25">
      <c r="A162" s="9" t="s">
        <v>322</v>
      </c>
      <c r="B162" s="14" t="s">
        <v>323</v>
      </c>
      <c r="C162" s="20">
        <v>5948</v>
      </c>
    </row>
    <row r="163" spans="1:11" ht="184.8" x14ac:dyDescent="0.25">
      <c r="A163" s="9" t="s">
        <v>238</v>
      </c>
      <c r="B163" s="14" t="s">
        <v>324</v>
      </c>
      <c r="C163" s="19">
        <v>58082</v>
      </c>
    </row>
    <row r="164" spans="1:11" ht="26.4" hidden="1" x14ac:dyDescent="0.25">
      <c r="A164" s="9" t="s">
        <v>232</v>
      </c>
      <c r="B164" s="10" t="s">
        <v>201</v>
      </c>
      <c r="C164" s="19"/>
    </row>
    <row r="165" spans="1:11" ht="52.8" x14ac:dyDescent="0.25">
      <c r="A165" s="9" t="s">
        <v>180</v>
      </c>
      <c r="B165" s="10" t="s">
        <v>177</v>
      </c>
      <c r="C165" s="19">
        <v>7757</v>
      </c>
    </row>
    <row r="166" spans="1:11" ht="145.19999999999999" x14ac:dyDescent="0.25">
      <c r="A166" s="9" t="s">
        <v>181</v>
      </c>
      <c r="B166" s="10" t="s">
        <v>178</v>
      </c>
      <c r="C166" s="19">
        <v>996</v>
      </c>
    </row>
    <row r="167" spans="1:11" ht="145.19999999999999" x14ac:dyDescent="0.25">
      <c r="A167" s="9" t="s">
        <v>233</v>
      </c>
      <c r="B167" s="10" t="s">
        <v>304</v>
      </c>
      <c r="C167" s="20">
        <f>2504053-5948</f>
        <v>2498105</v>
      </c>
      <c r="F167" s="23"/>
    </row>
    <row r="168" spans="1:11" ht="184.8" x14ac:dyDescent="0.25">
      <c r="A168" s="9" t="s">
        <v>234</v>
      </c>
      <c r="B168" s="10" t="s">
        <v>305</v>
      </c>
      <c r="C168" s="19">
        <f>84592+23680</f>
        <v>108272</v>
      </c>
    </row>
    <row r="169" spans="1:11" s="4" customFormat="1" x14ac:dyDescent="0.25">
      <c r="A169" s="7" t="s">
        <v>93</v>
      </c>
      <c r="B169" s="8" t="s">
        <v>94</v>
      </c>
      <c r="C169" s="18">
        <f>SUM(C170:C180)</f>
        <v>223035</v>
      </c>
      <c r="D169" s="15"/>
      <c r="K169" s="15"/>
    </row>
    <row r="170" spans="1:11" ht="39.6" hidden="1" x14ac:dyDescent="0.25">
      <c r="A170" s="9" t="s">
        <v>204</v>
      </c>
      <c r="B170" s="10" t="s">
        <v>205</v>
      </c>
      <c r="C170" s="19"/>
    </row>
    <row r="171" spans="1:11" ht="52.8" hidden="1" x14ac:dyDescent="0.25">
      <c r="A171" s="9" t="s">
        <v>204</v>
      </c>
      <c r="B171" s="10" t="s">
        <v>265</v>
      </c>
      <c r="C171" s="19"/>
    </row>
    <row r="172" spans="1:11" ht="26.4" x14ac:dyDescent="0.25">
      <c r="A172" s="13" t="s">
        <v>258</v>
      </c>
      <c r="B172" s="10" t="s">
        <v>257</v>
      </c>
      <c r="C172" s="19">
        <v>133</v>
      </c>
      <c r="F172" s="23"/>
    </row>
    <row r="173" spans="1:11" ht="26.4" x14ac:dyDescent="0.25">
      <c r="A173" s="13" t="s">
        <v>259</v>
      </c>
      <c r="B173" s="10" t="s">
        <v>325</v>
      </c>
      <c r="C173" s="19">
        <v>500</v>
      </c>
      <c r="F173" s="23"/>
    </row>
    <row r="174" spans="1:11" ht="26.4" hidden="1" x14ac:dyDescent="0.25">
      <c r="A174" s="9" t="s">
        <v>247</v>
      </c>
      <c r="B174" s="10" t="s">
        <v>248</v>
      </c>
      <c r="C174" s="19"/>
      <c r="E174" s="23"/>
    </row>
    <row r="175" spans="1:11" x14ac:dyDescent="0.25">
      <c r="A175" s="9" t="s">
        <v>202</v>
      </c>
      <c r="B175" s="10" t="s">
        <v>203</v>
      </c>
      <c r="C175" s="19">
        <f>2000-2000</f>
        <v>0</v>
      </c>
    </row>
    <row r="176" spans="1:11" ht="52.8" hidden="1" x14ac:dyDescent="0.25">
      <c r="A176" s="9" t="s">
        <v>266</v>
      </c>
      <c r="B176" s="10" t="s">
        <v>267</v>
      </c>
      <c r="C176" s="19"/>
    </row>
    <row r="177" spans="1:11" ht="26.4" x14ac:dyDescent="0.25">
      <c r="A177" s="9" t="s">
        <v>182</v>
      </c>
      <c r="B177" s="10" t="s">
        <v>290</v>
      </c>
      <c r="C177" s="19">
        <v>1000</v>
      </c>
    </row>
    <row r="178" spans="1:11" ht="66" x14ac:dyDescent="0.25">
      <c r="A178" s="9" t="s">
        <v>326</v>
      </c>
      <c r="B178" s="10" t="s">
        <v>327</v>
      </c>
      <c r="C178" s="19">
        <v>10450</v>
      </c>
    </row>
    <row r="179" spans="1:11" ht="52.8" x14ac:dyDescent="0.25">
      <c r="A179" s="9" t="s">
        <v>328</v>
      </c>
      <c r="B179" s="10" t="s">
        <v>329</v>
      </c>
      <c r="C179" s="19">
        <v>1755</v>
      </c>
    </row>
    <row r="180" spans="1:11" ht="26.4" x14ac:dyDescent="0.25">
      <c r="A180" s="9" t="s">
        <v>291</v>
      </c>
      <c r="B180" s="10" t="s">
        <v>292</v>
      </c>
      <c r="C180" s="19">
        <v>209197</v>
      </c>
      <c r="E180" s="23"/>
    </row>
    <row r="181" spans="1:11" s="4" customFormat="1" hidden="1" x14ac:dyDescent="0.25">
      <c r="A181" s="7" t="s">
        <v>111</v>
      </c>
      <c r="B181" s="8" t="s">
        <v>95</v>
      </c>
      <c r="C181" s="18">
        <f>C182</f>
        <v>0</v>
      </c>
      <c r="D181" s="15"/>
      <c r="K181" s="15"/>
    </row>
    <row r="182" spans="1:11" hidden="1" x14ac:dyDescent="0.25">
      <c r="A182" s="9" t="s">
        <v>103</v>
      </c>
      <c r="B182" s="10" t="s">
        <v>96</v>
      </c>
      <c r="C182" s="19"/>
    </row>
    <row r="183" spans="1:11" s="4" customFormat="1" x14ac:dyDescent="0.25">
      <c r="A183" s="7"/>
      <c r="B183" s="6" t="s">
        <v>97</v>
      </c>
      <c r="C183" s="18">
        <f>C42+C82+C83</f>
        <v>10935430</v>
      </c>
      <c r="D183" s="15"/>
      <c r="K183" s="15"/>
    </row>
    <row r="184" spans="1:11" x14ac:dyDescent="0.25">
      <c r="A184" s="2"/>
      <c r="B184" s="3"/>
    </row>
    <row r="185" spans="1:11" x14ac:dyDescent="0.25">
      <c r="A185" s="2"/>
      <c r="B185" s="3"/>
    </row>
    <row r="186" spans="1:11" x14ac:dyDescent="0.25">
      <c r="A186" s="2"/>
      <c r="B186" s="3"/>
    </row>
    <row r="187" spans="1:11" x14ac:dyDescent="0.25">
      <c r="A187" s="2"/>
      <c r="B187" s="3"/>
    </row>
    <row r="188" spans="1:11" x14ac:dyDescent="0.25">
      <c r="A188" s="2"/>
      <c r="B188" s="3"/>
    </row>
    <row r="189" spans="1:11" x14ac:dyDescent="0.25">
      <c r="A189" s="2"/>
      <c r="B189" s="3"/>
    </row>
    <row r="190" spans="1:11" x14ac:dyDescent="0.25">
      <c r="A190" s="2"/>
      <c r="B190" s="3"/>
    </row>
    <row r="191" spans="1:11" x14ac:dyDescent="0.25">
      <c r="A191" s="2"/>
      <c r="B191" s="3"/>
    </row>
    <row r="192" spans="1:11" x14ac:dyDescent="0.25">
      <c r="A192" s="2"/>
      <c r="B192" s="3"/>
    </row>
    <row r="193" spans="1:2" x14ac:dyDescent="0.25">
      <c r="A193" s="2"/>
      <c r="B193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2023-07-24T12:51:56Z</dcterms:modified>
</cp:coreProperties>
</file>