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55" i="1"/>
  <c r="C155" i="1"/>
  <c r="C119" i="1"/>
  <c r="C115" i="1"/>
  <c r="C110" i="1"/>
  <c r="C106" i="1"/>
  <c r="C91" i="1"/>
  <c r="D89" i="1" l="1"/>
  <c r="C129" i="1"/>
  <c r="C90" i="1" l="1"/>
  <c r="C116" i="1" l="1"/>
  <c r="C117" i="1"/>
  <c r="C98" i="1"/>
  <c r="D135" i="1" l="1"/>
  <c r="D126" i="1"/>
  <c r="C135" i="1"/>
  <c r="C128" i="1"/>
  <c r="C127" i="1"/>
  <c r="C126" i="1"/>
  <c r="C130" i="1" l="1"/>
  <c r="C125" i="1"/>
  <c r="C120" i="1"/>
  <c r="D136" i="1" l="1"/>
  <c r="C136" i="1"/>
  <c r="C103" i="1"/>
  <c r="C93" i="1"/>
  <c r="C82" i="1" s="1"/>
  <c r="D73" i="1" l="1"/>
  <c r="D37" i="1"/>
  <c r="D36" i="1" s="1"/>
  <c r="D34" i="1" s="1"/>
  <c r="C73" i="1"/>
  <c r="C37" i="1"/>
  <c r="C36" i="1" s="1"/>
  <c r="C34" i="1" s="1"/>
  <c r="C20" i="1"/>
  <c r="D70" i="1"/>
  <c r="C70" i="1"/>
  <c r="C53" i="1"/>
  <c r="D82" i="1"/>
  <c r="D133" i="1"/>
  <c r="D132" i="1"/>
  <c r="C133" i="1"/>
  <c r="C132" i="1"/>
  <c r="C131" i="1" s="1"/>
  <c r="D56" i="1"/>
  <c r="C56" i="1"/>
  <c r="D53" i="1"/>
  <c r="D66" i="1"/>
  <c r="C66" i="1"/>
  <c r="D64" i="1"/>
  <c r="C64" i="1"/>
  <c r="D45" i="1"/>
  <c r="C45" i="1"/>
  <c r="D160" i="1"/>
  <c r="D80" i="1"/>
  <c r="D75" i="1"/>
  <c r="D60" i="1"/>
  <c r="D59" i="1" s="1"/>
  <c r="D50" i="1"/>
  <c r="D39" i="1"/>
  <c r="D27" i="1"/>
  <c r="D26" i="1" s="1"/>
  <c r="D21" i="1"/>
  <c r="D18" i="1"/>
  <c r="C160" i="1"/>
  <c r="C80" i="1"/>
  <c r="C75" i="1"/>
  <c r="C60" i="1"/>
  <c r="C59" i="1" s="1"/>
  <c r="C50" i="1"/>
  <c r="C39" i="1"/>
  <c r="C27" i="1"/>
  <c r="C26" i="1" s="1"/>
  <c r="C21" i="1"/>
  <c r="C18" i="1"/>
  <c r="D42" i="1" l="1"/>
  <c r="D52" i="1"/>
  <c r="D43" i="1" s="1"/>
  <c r="D77" i="1" s="1"/>
  <c r="D17" i="1" s="1"/>
  <c r="C52" i="1"/>
  <c r="C43" i="1" s="1"/>
  <c r="C77" i="1" s="1"/>
  <c r="D131" i="1"/>
  <c r="D79" i="1" s="1"/>
  <c r="D78" i="1" s="1"/>
  <c r="C42" i="1"/>
  <c r="C79" i="1"/>
  <c r="C78" i="1" s="1"/>
  <c r="D162" i="1" l="1"/>
  <c r="C17" i="1"/>
  <c r="C162" i="1"/>
</calcChain>
</file>

<file path=xl/sharedStrings.xml><?xml version="1.0" encoding="utf-8"?>
<sst xmlns="http://schemas.openxmlformats.org/spreadsheetml/2006/main" count="306" uniqueCount="294">
  <si>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</si>
  <si>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</si>
  <si>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</si>
  <si>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</si>
  <si>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</si>
  <si>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</si>
  <si>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</si>
  <si>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</si>
  <si>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</si>
  <si>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</si>
  <si>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</si>
  <si>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</si>
  <si>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</si>
  <si>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</si>
  <si>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</si>
  <si>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</si>
  <si>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</si>
  <si>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</si>
  <si>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</si>
  <si>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</si>
  <si>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</si>
  <si>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</si>
  <si>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</si>
  <si>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</si>
  <si>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</si>
  <si>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</si>
  <si>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</si>
  <si>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</si>
  <si>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</si>
  <si>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</si>
  <si>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</si>
  <si>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</si>
  <si>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</si>
  <si>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</si>
  <si>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</si>
  <si>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</si>
  <si>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</si>
  <si>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</si>
  <si>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</si>
  <si>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</si>
  <si>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</si>
  <si>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</si>
  <si>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</si>
  <si>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</si>
  <si>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</si>
  <si>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</si>
  <si>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</si>
  <si>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</si>
  <si>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</si>
  <si>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</si>
  <si>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</si>
  <si>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</si>
  <si>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</si>
  <si>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</si>
  <si>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</si>
  <si>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</si>
  <si>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</si>
  <si>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</si>
  <si>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</si>
  <si>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</si>
  <si>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</si>
  <si>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</si>
  <si>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</si>
  <si>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</si>
  <si>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</si>
  <si>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</si>
  <si>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</si>
  <si>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</si>
  <si>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</si>
  <si>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</si>
  <si>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</si>
  <si>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</si>
  <si>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</si>
  <si>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</si>
  <si>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</si>
  <si>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</si>
  <si>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</si>
  <si>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</si>
  <si>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</si>
  <si>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</si>
  <si>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</si>
  <si>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</si>
  <si>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</si>
  <si>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</si>
  <si>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</si>
  <si>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</si>
  <si>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</si>
  <si>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</si>
  <si>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</si>
  <si>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</si>
  <si>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</si>
  <si>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</si>
  <si>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</si>
  <si>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</si>
  <si>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</si>
  <si>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</si>
  <si>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</si>
  <si>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</si>
  <si>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</si>
  <si>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</si>
  <si>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</si>
  <si>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</si>
  <si>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</si>
  <si>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</si>
  <si>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</si>
  <si>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</si>
  <si>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</si>
  <si>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</si>
  <si>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</si>
  <si>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</si>
  <si>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</si>
  <si>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</si>
  <si>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</si>
  <si>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</si>
  <si>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</si>
  <si>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</si>
  <si>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</si>
  <si>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</si>
  <si>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</si>
  <si>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</si>
  <si>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</si>
  <si>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</si>
  <si>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</si>
  <si>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</si>
  <si>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</si>
  <si>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</si>
  <si>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</si>
  <si>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</si>
  <si>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</si>
  <si>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</si>
  <si>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</si>
  <si>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</si>
  <si>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</si>
  <si>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</si>
  <si>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</si>
  <si>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</si>
  <si>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</si>
  <si>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</si>
  <si>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</si>
  <si>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</si>
  <si>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</si>
  <si>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</si>
  <si>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</si>
  <si>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</si>
  <si>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</si>
  <si>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</si>
  <si>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</si>
  <si>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</si>
  <si>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</si>
  <si>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</si>
  <si>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</si>
  <si>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</si>
  <si>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</si>
  <si>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</si>
  <si>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</si>
  <si>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</si>
  <si>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</si>
  <si>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</si>
  <si>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</si>
  <si>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</si>
  <si>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</si>
  <si>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</si>
  <si>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</si>
  <si>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</si>
  <si>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00020229999046086150</t>
  </si>
  <si>
    <t>00020229999046095150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</si>
  <si>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</si>
  <si>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</si>
  <si>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</si>
  <si>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</si>
  <si>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</si>
  <si>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</si>
  <si>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</si>
  <si>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</si>
  <si>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</si>
  <si>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</si>
  <si>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</si>
  <si>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</si>
  <si>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</si>
  <si>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</si>
  <si>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</si>
  <si>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</si>
  <si>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</si>
  <si>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</si>
  <si>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</si>
  <si>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</si>
  <si>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</si>
  <si>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</si>
  <si>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</si>
  <si>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</si>
  <si>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</si>
  <si>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</si>
  <si>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</si>
  <si>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</si>
  <si>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</si>
  <si>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</si>
  <si>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</si>
  <si>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</si>
  <si>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</si>
  <si>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</si>
  <si>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</si>
  <si>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</si>
  <si>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</si>
  <si>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</si>
  <si>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</si>
  <si>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</si>
  <si>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</si>
  <si>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</si>
  <si>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</si>
  <si>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</si>
  <si>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</si>
  <si>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</si>
  <si>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</si>
  <si>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</si>
  <si>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</si>
  <si>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</si>
  <si>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</si>
  <si>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</si>
  <si>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</si>
  <si>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</si>
  <si>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</si>
  <si>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</si>
  <si>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</si>
  <si>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</si>
  <si>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</si>
  <si>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</si>
  <si>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</si>
  <si>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</si>
  <si>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</si>
  <si>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</si>
  <si>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</si>
  <si>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</si>
  <si>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</si>
  <si>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</si>
  <si>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</si>
  <si>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</si>
  <si>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</si>
  <si>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00020229999046289150</t>
  </si>
  <si>
    <t>На ямочный ремонт асфальтового покрытия дворовых территорий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</si>
  <si>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</si>
  <si>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</si>
  <si>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</si>
  <si>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</si>
  <si>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</si>
  <si>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</si>
  <si>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</si>
  <si>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</si>
  <si>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</si>
  <si>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</si>
  <si>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</si>
  <si>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</si>
  <si>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</si>
  <si>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</si>
  <si>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</si>
  <si>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</si>
  <si>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</si>
  <si>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</si>
  <si>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</si>
  <si>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</si>
  <si>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</si>
  <si>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</si>
  <si>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</si>
  <si>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</si>
  <si>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</si>
  <si>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</si>
  <si>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</si>
  <si>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</si>
  <si>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00020229999046331150</t>
  </si>
  <si>
    <t>На реализацию мероприятий по капитальному ремонту объектов теплоснабжения</t>
  </si>
  <si>
    <t>00020229999046414150</t>
  </si>
  <si>
    <t>00020229999046416150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</si>
  <si>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</si>
  <si>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</si>
  <si>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</si>
  <si>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</si>
  <si>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</si>
  <si>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</si>
  <si>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00020229999046034150</t>
  </si>
  <si>
    <t>00020229999046139150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</si>
  <si>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</si>
  <si>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</si>
  <si>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</si>
  <si>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</si>
  <si>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00020229999046316150</t>
  </si>
  <si>
    <t>00020229999046003150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</si>
  <si>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</si>
  <si>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00020229999046198150</t>
  </si>
  <si>
    <t>На благоустройство зон для досуга и отдыха населения в парках культуры и отдыха</t>
  </si>
  <si>
    <t>00020229999046259150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</si>
  <si>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</si>
  <si>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</si>
  <si>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».</t>
  </si>
  <si>
    <t>«Приложение 2</t>
  </si>
  <si>
    <t>от 26.12.2024 № 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</si>
</sst>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2" t="s">
        <v>112</v>
      </c>
      <c r="C1" s="22"/>
      <c r="D1" s="22"/>
    </row>
    <row r="2" spans="1:4" x14ac:dyDescent="0.2">
      <c r="B2" s="22" t="s">
        <v>97</v>
      </c>
      <c r="C2" s="22"/>
      <c r="D2" s="22"/>
    </row>
    <row r="3" spans="1:4" x14ac:dyDescent="0.2">
      <c r="B3" s="22" t="s">
        <v>98</v>
      </c>
      <c r="C3" s="22"/>
      <c r="D3" s="22"/>
    </row>
    <row r="4" spans="1:4" x14ac:dyDescent="0.2">
      <c r="B4" s="22" t="s">
        <v>99</v>
      </c>
      <c r="C4" s="22"/>
      <c r="D4" s="22"/>
    </row>
    <row r="5" spans="1:4" x14ac:dyDescent="0.2">
      <c r="B5" s="22" t="s">
        <v>293</v>
      </c>
      <c r="C5" s="22"/>
      <c r="D5" s="22"/>
    </row>
    <row r="6" spans="1:4" x14ac:dyDescent="0.2">
      <c r="B6" s="18"/>
      <c r="C6" s="18"/>
      <c r="D6" s="18"/>
    </row>
    <row r="7" spans="1:4" x14ac:dyDescent="0.2">
      <c r="B7" s="22" t="s">
        <v>292</v>
      </c>
      <c r="C7" s="22"/>
      <c r="D7" s="22"/>
    </row>
    <row r="8" spans="1:4" x14ac:dyDescent="0.2">
      <c r="B8" s="22" t="s">
        <v>97</v>
      </c>
      <c r="C8" s="22"/>
      <c r="D8" s="22"/>
    </row>
    <row r="9" spans="1:4" x14ac:dyDescent="0.2">
      <c r="B9" s="22" t="s">
        <v>98</v>
      </c>
      <c r="C9" s="22"/>
      <c r="D9" s="22"/>
    </row>
    <row r="10" spans="1:4" x14ac:dyDescent="0.2">
      <c r="B10" s="22" t="s">
        <v>99</v>
      </c>
      <c r="C10" s="22"/>
      <c r="D10" s="22"/>
    </row>
    <row r="11" spans="1:4" x14ac:dyDescent="0.2">
      <c r="B11" s="22" t="s">
        <v>265</v>
      </c>
      <c r="C11" s="22"/>
      <c r="D11" s="22"/>
    </row>
    <row r="13" spans="1:4" x14ac:dyDescent="0.2">
      <c r="A13" s="21" t="s">
        <v>100</v>
      </c>
      <c r="B13" s="21"/>
      <c r="C13" s="21"/>
      <c r="D13" s="21"/>
    </row>
    <row r="14" spans="1:4" x14ac:dyDescent="0.2">
      <c r="A14" s="21" t="s">
        <v>234</v>
      </c>
      <c r="B14" s="21"/>
      <c r="C14" s="21"/>
      <c r="D14" s="21"/>
    </row>
    <row r="16" spans="1:4" ht="38.25" x14ac:dyDescent="0.2">
      <c r="A16" s="6" t="s">
        <v>0</v>
      </c>
      <c r="B16" s="6" t="s">
        <v>2</v>
      </c>
      <c r="C16" s="6" t="s">
        <v>194</v>
      </c>
      <c r="D16" s="6" t="s">
        <v>235</v>
      </c>
    </row>
    <row r="17" spans="1:4" s="4" customFormat="1" x14ac:dyDescent="0.2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5.5" x14ac:dyDescent="0.2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5.5" x14ac:dyDescent="0.2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3.75" x14ac:dyDescent="0.2">
      <c r="A22" s="13" t="s">
        <v>8</v>
      </c>
      <c r="B22" s="10" t="s">
        <v>7</v>
      </c>
      <c r="C22" s="16">
        <v>50646</v>
      </c>
      <c r="D22" s="16">
        <v>52674</v>
      </c>
    </row>
    <row r="23" spans="1:4" ht="76.5" x14ac:dyDescent="0.2">
      <c r="A23" s="13" t="s">
        <v>13</v>
      </c>
      <c r="B23" s="10" t="s">
        <v>9</v>
      </c>
      <c r="C23" s="16">
        <v>286</v>
      </c>
      <c r="D23" s="16">
        <v>298</v>
      </c>
    </row>
    <row r="24" spans="1:4" ht="63.75" x14ac:dyDescent="0.2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3.75" x14ac:dyDescent="0.2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8.25" x14ac:dyDescent="0.2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5.5" x14ac:dyDescent="0.2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" customHeight="1" x14ac:dyDescent="0.2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hidden="1" x14ac:dyDescent="0.2">
      <c r="A31" s="9" t="s">
        <v>27</v>
      </c>
      <c r="B31" s="10" t="s">
        <v>19</v>
      </c>
      <c r="C31" s="16"/>
      <c r="D31" s="16"/>
    </row>
    <row r="32" spans="1:4" ht="25.5" x14ac:dyDescent="0.2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8.25" x14ac:dyDescent="0.2">
      <c r="A33" s="9" t="s">
        <v>221</v>
      </c>
      <c r="B33" s="10" t="s">
        <v>222</v>
      </c>
      <c r="C33" s="16">
        <v>3528</v>
      </c>
      <c r="D33" s="16">
        <v>3823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8.25" x14ac:dyDescent="0.2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">
      <c r="A36" s="7" t="s">
        <v>195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5.5" x14ac:dyDescent="0.2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5.5" x14ac:dyDescent="0.2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8.25" x14ac:dyDescent="0.2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3.75" x14ac:dyDescent="0.2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3.75" x14ac:dyDescent="0.2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5.5" x14ac:dyDescent="0.2">
      <c r="A48" s="9" t="s">
        <v>50</v>
      </c>
      <c r="B48" s="10" t="s">
        <v>45</v>
      </c>
      <c r="C48" s="16">
        <v>16198</v>
      </c>
      <c r="D48" s="16">
        <v>16846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3.75" x14ac:dyDescent="0.2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5.5" x14ac:dyDescent="0.2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5.5" x14ac:dyDescent="0.2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">
      <c r="A63" s="9" t="s">
        <v>69</v>
      </c>
      <c r="B63" s="10" t="s">
        <v>70</v>
      </c>
      <c r="C63" s="16">
        <v>1339</v>
      </c>
      <c r="D63" s="16">
        <v>1339</v>
      </c>
    </row>
    <row r="64" spans="1:4" ht="25.5" x14ac:dyDescent="0.2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5.5" x14ac:dyDescent="0.2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5.5" x14ac:dyDescent="0.2">
      <c r="A71" s="9" t="s">
        <v>199</v>
      </c>
      <c r="B71" s="10" t="s">
        <v>196</v>
      </c>
      <c r="C71" s="16">
        <v>2000</v>
      </c>
      <c r="D71" s="16">
        <v>2000</v>
      </c>
    </row>
    <row r="72" spans="1:4" s="4" customFormat="1" ht="51" x14ac:dyDescent="0.2">
      <c r="A72" s="9" t="s">
        <v>251</v>
      </c>
      <c r="B72" s="10" t="s">
        <v>252</v>
      </c>
      <c r="C72" s="16">
        <v>682</v>
      </c>
      <c r="D72" s="16">
        <v>682</v>
      </c>
    </row>
    <row r="73" spans="1:4" s="4" customFormat="1" ht="102" x14ac:dyDescent="0.2">
      <c r="A73" s="9" t="s">
        <v>200</v>
      </c>
      <c r="B73" s="10" t="s">
        <v>197</v>
      </c>
      <c r="C73" s="16">
        <f>1091+919</f>
        <v>2010</v>
      </c>
      <c r="D73" s="16">
        <f>1091+919</f>
        <v>2010</v>
      </c>
    </row>
    <row r="74" spans="1:4" ht="13.15" hidden="1" customHeight="1" x14ac:dyDescent="0.2">
      <c r="A74" s="9" t="s">
        <v>201</v>
      </c>
      <c r="B74" s="10" t="s">
        <v>198</v>
      </c>
      <c r="C74" s="16"/>
      <c r="D74" s="16"/>
    </row>
    <row r="75" spans="1:4" s="4" customFormat="1" hidden="1" x14ac:dyDescent="0.2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">
      <c r="A76" s="9" t="s">
        <v>81</v>
      </c>
      <c r="B76" s="10" t="s">
        <v>82</v>
      </c>
      <c r="C76" s="16"/>
      <c r="D76" s="16"/>
    </row>
    <row r="77" spans="1:4" s="4" customFormat="1" x14ac:dyDescent="0.2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">
      <c r="A78" s="7" t="s">
        <v>85</v>
      </c>
      <c r="B78" s="8" t="s">
        <v>84</v>
      </c>
      <c r="C78" s="15">
        <f>C79+C160</f>
        <v>5784840</v>
      </c>
      <c r="D78" s="15">
        <f>D79+D160</f>
        <v>5192087</v>
      </c>
    </row>
    <row r="79" spans="1:4" s="4" customFormat="1" ht="25.5" x14ac:dyDescent="0.2">
      <c r="A79" s="7" t="s">
        <v>86</v>
      </c>
      <c r="B79" s="8" t="s">
        <v>87</v>
      </c>
      <c r="C79" s="15">
        <f>C80+C82+C131+C155</f>
        <v>5784840</v>
      </c>
      <c r="D79" s="15">
        <f>D80+D82+D131+D155</f>
        <v>5192087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SUM(C83:C130)</f>
        <v>2560444</v>
      </c>
      <c r="D82" s="15">
        <f>SUM(D83:D130)</f>
        <v>2018484</v>
      </c>
    </row>
    <row r="83" spans="1:4" ht="38.25" hidden="1" x14ac:dyDescent="0.2">
      <c r="A83" s="13" t="s">
        <v>148</v>
      </c>
      <c r="B83" s="10" t="s">
        <v>130</v>
      </c>
      <c r="C83" s="16"/>
      <c r="D83" s="16"/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149</v>
      </c>
      <c r="B85" s="10" t="s">
        <v>147</v>
      </c>
      <c r="C85" s="16"/>
      <c r="D85" s="16"/>
    </row>
    <row r="86" spans="1:4" ht="38.25" x14ac:dyDescent="0.2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5.5" x14ac:dyDescent="0.2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8.25" x14ac:dyDescent="0.2">
      <c r="A88" s="13" t="s">
        <v>161</v>
      </c>
      <c r="B88" s="14" t="s">
        <v>236</v>
      </c>
      <c r="C88" s="16">
        <v>786</v>
      </c>
      <c r="D88" s="16">
        <v>786</v>
      </c>
    </row>
    <row r="89" spans="1:4" ht="38.25" x14ac:dyDescent="0.2">
      <c r="A89" s="13" t="s">
        <v>241</v>
      </c>
      <c r="B89" s="10" t="s">
        <v>242</v>
      </c>
      <c r="C89" s="16"/>
      <c r="D89" s="16">
        <f>75776-12475+364116</f>
        <v>427417</v>
      </c>
    </row>
    <row r="90" spans="1:4" ht="38.25" x14ac:dyDescent="0.2">
      <c r="A90" s="13" t="s">
        <v>229</v>
      </c>
      <c r="B90" s="10" t="s">
        <v>207</v>
      </c>
      <c r="C90" s="16">
        <f>291552-113777</f>
        <v>177775</v>
      </c>
      <c r="D90" s="16"/>
    </row>
    <row r="91" spans="1:4" ht="51" x14ac:dyDescent="0.2">
      <c r="A91" s="13" t="s">
        <v>284</v>
      </c>
      <c r="B91" s="14" t="s">
        <v>285</v>
      </c>
      <c r="C91" s="16">
        <f>127-127</f>
        <v>0</v>
      </c>
      <c r="D91" s="16"/>
    </row>
    <row r="92" spans="1:4" ht="25.5" x14ac:dyDescent="0.2">
      <c r="A92" s="13" t="s">
        <v>152</v>
      </c>
      <c r="B92" s="10" t="s">
        <v>135</v>
      </c>
      <c r="C92" s="16">
        <v>11290</v>
      </c>
      <c r="D92" s="16"/>
    </row>
    <row r="93" spans="1:4" ht="25.5" x14ac:dyDescent="0.2">
      <c r="A93" s="13" t="s">
        <v>153</v>
      </c>
      <c r="B93" s="10" t="s">
        <v>208</v>
      </c>
      <c r="C93" s="16">
        <f>32193+111112</f>
        <v>143305</v>
      </c>
      <c r="D93" s="16"/>
    </row>
    <row r="94" spans="1:4" ht="25.5" x14ac:dyDescent="0.2">
      <c r="A94" s="13" t="s">
        <v>277</v>
      </c>
      <c r="B94" s="10" t="s">
        <v>279</v>
      </c>
      <c r="C94" s="16">
        <v>20495</v>
      </c>
      <c r="D94" s="16"/>
    </row>
    <row r="95" spans="1:4" ht="25.5" x14ac:dyDescent="0.2">
      <c r="A95" s="13" t="s">
        <v>162</v>
      </c>
      <c r="B95" s="14" t="s">
        <v>205</v>
      </c>
      <c r="C95" s="16">
        <v>71546</v>
      </c>
      <c r="D95" s="16"/>
    </row>
    <row r="96" spans="1:4" ht="76.5" hidden="1" x14ac:dyDescent="0.2">
      <c r="A96" s="13" t="s">
        <v>164</v>
      </c>
      <c r="B96" s="10" t="s">
        <v>209</v>
      </c>
      <c r="C96" s="16"/>
      <c r="D96" s="16"/>
    </row>
    <row r="97" spans="1:4" hidden="1" x14ac:dyDescent="0.2">
      <c r="A97" s="13" t="s">
        <v>165</v>
      </c>
      <c r="B97" s="10" t="s">
        <v>163</v>
      </c>
      <c r="C97" s="16"/>
      <c r="D97" s="16"/>
    </row>
    <row r="98" spans="1:4" ht="25.5" x14ac:dyDescent="0.2">
      <c r="A98" s="13" t="s">
        <v>278</v>
      </c>
      <c r="B98" s="10" t="s">
        <v>280</v>
      </c>
      <c r="C98" s="16">
        <f>34577+149825</f>
        <v>184402</v>
      </c>
      <c r="D98" s="16"/>
    </row>
    <row r="99" spans="1:4" ht="38.25" x14ac:dyDescent="0.2">
      <c r="A99" s="13" t="s">
        <v>154</v>
      </c>
      <c r="B99" s="10" t="s">
        <v>136</v>
      </c>
      <c r="C99" s="16">
        <v>98987</v>
      </c>
      <c r="D99" s="16">
        <v>100893</v>
      </c>
    </row>
    <row r="100" spans="1:4" ht="25.5" x14ac:dyDescent="0.2">
      <c r="A100" s="13" t="s">
        <v>286</v>
      </c>
      <c r="B100" s="14" t="s">
        <v>287</v>
      </c>
      <c r="C100" s="16">
        <v>23750</v>
      </c>
      <c r="D100" s="16"/>
    </row>
    <row r="101" spans="1:4" x14ac:dyDescent="0.2">
      <c r="A101" s="13" t="s">
        <v>210</v>
      </c>
      <c r="B101" s="10" t="s">
        <v>211</v>
      </c>
      <c r="C101" s="16">
        <v>45699</v>
      </c>
      <c r="D101" s="16"/>
    </row>
    <row r="102" spans="1:4" ht="25.5" x14ac:dyDescent="0.2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8.25" x14ac:dyDescent="0.2">
      <c r="A103" s="13" t="s">
        <v>156</v>
      </c>
      <c r="B103" s="10" t="s">
        <v>224</v>
      </c>
      <c r="C103" s="17">
        <f>4496-4496</f>
        <v>0</v>
      </c>
      <c r="D103" s="17"/>
    </row>
    <row r="104" spans="1:4" ht="51" hidden="1" x14ac:dyDescent="0.2">
      <c r="A104" s="13" t="s">
        <v>157</v>
      </c>
      <c r="B104" s="10" t="s">
        <v>110</v>
      </c>
      <c r="C104" s="16"/>
      <c r="D104" s="16"/>
    </row>
    <row r="105" spans="1:4" ht="102" x14ac:dyDescent="0.2">
      <c r="A105" s="13" t="s">
        <v>158</v>
      </c>
      <c r="B105" s="14" t="s">
        <v>225</v>
      </c>
      <c r="C105" s="16">
        <v>38262</v>
      </c>
      <c r="D105" s="16">
        <v>38262</v>
      </c>
    </row>
    <row r="106" spans="1:4" ht="25.5" x14ac:dyDescent="0.2">
      <c r="A106" s="13" t="s">
        <v>243</v>
      </c>
      <c r="B106" s="10" t="s">
        <v>244</v>
      </c>
      <c r="C106" s="16">
        <f>29333-29333+13688</f>
        <v>13688</v>
      </c>
      <c r="D106" s="16"/>
    </row>
    <row r="107" spans="1:4" ht="38.25" hidden="1" x14ac:dyDescent="0.2">
      <c r="A107" s="13" t="s">
        <v>243</v>
      </c>
      <c r="B107" s="14" t="s">
        <v>223</v>
      </c>
      <c r="C107" s="16"/>
      <c r="D107" s="16"/>
    </row>
    <row r="108" spans="1:4" x14ac:dyDescent="0.2">
      <c r="A108" s="13" t="s">
        <v>281</v>
      </c>
      <c r="B108" s="14" t="s">
        <v>282</v>
      </c>
      <c r="C108" s="17">
        <v>6709</v>
      </c>
      <c r="D108" s="17"/>
    </row>
    <row r="109" spans="1:4" ht="38.25" x14ac:dyDescent="0.2">
      <c r="A109" s="13" t="s">
        <v>288</v>
      </c>
      <c r="B109" s="14" t="s">
        <v>223</v>
      </c>
      <c r="C109" s="17">
        <v>51172</v>
      </c>
      <c r="D109" s="17"/>
    </row>
    <row r="110" spans="1:4" ht="25.5" x14ac:dyDescent="0.2">
      <c r="A110" s="13" t="s">
        <v>215</v>
      </c>
      <c r="B110" s="10" t="s">
        <v>216</v>
      </c>
      <c r="C110" s="16">
        <f>7310-7310</f>
        <v>0</v>
      </c>
      <c r="D110" s="16"/>
    </row>
    <row r="111" spans="1:4" ht="25.5" hidden="1" x14ac:dyDescent="0.2">
      <c r="A111" s="13" t="s">
        <v>159</v>
      </c>
      <c r="B111" s="10" t="s">
        <v>166</v>
      </c>
      <c r="C111" s="16"/>
      <c r="D111" s="16"/>
    </row>
    <row r="112" spans="1:4" ht="89.25" hidden="1" x14ac:dyDescent="0.2">
      <c r="A112" s="13" t="s">
        <v>245</v>
      </c>
      <c r="B112" s="14" t="s">
        <v>246</v>
      </c>
      <c r="C112" s="16"/>
      <c r="D112" s="16"/>
    </row>
    <row r="113" spans="1:4" hidden="1" x14ac:dyDescent="0.2">
      <c r="A113" s="13" t="s">
        <v>167</v>
      </c>
      <c r="B113" s="10" t="s">
        <v>168</v>
      </c>
      <c r="C113" s="16"/>
      <c r="D113" s="16"/>
    </row>
    <row r="114" spans="1:4" ht="25.5" hidden="1" x14ac:dyDescent="0.2">
      <c r="A114" s="13" t="s">
        <v>237</v>
      </c>
      <c r="B114" s="14" t="s">
        <v>238</v>
      </c>
      <c r="C114" s="16"/>
      <c r="D114" s="16"/>
    </row>
    <row r="115" spans="1:4" ht="38.25" x14ac:dyDescent="0.2">
      <c r="A115" s="13" t="s">
        <v>193</v>
      </c>
      <c r="B115" s="10" t="s">
        <v>206</v>
      </c>
      <c r="C115" s="16">
        <f>18000-18000+8400</f>
        <v>8400</v>
      </c>
      <c r="D115" s="16"/>
    </row>
    <row r="116" spans="1:4" ht="38.25" x14ac:dyDescent="0.2">
      <c r="A116" s="13" t="s">
        <v>283</v>
      </c>
      <c r="B116" s="10" t="s">
        <v>130</v>
      </c>
      <c r="C116" s="16">
        <f>0+40219</f>
        <v>40219</v>
      </c>
      <c r="D116" s="16"/>
    </row>
    <row r="117" spans="1:4" ht="25.5" x14ac:dyDescent="0.2">
      <c r="A117" s="13" t="s">
        <v>267</v>
      </c>
      <c r="B117" s="14" t="s">
        <v>268</v>
      </c>
      <c r="C117" s="16">
        <f>11999+460083</f>
        <v>472082</v>
      </c>
      <c r="D117" s="16"/>
    </row>
    <row r="118" spans="1:4" x14ac:dyDescent="0.2">
      <c r="A118" s="13" t="s">
        <v>172</v>
      </c>
      <c r="B118" s="10" t="s">
        <v>169</v>
      </c>
      <c r="C118" s="16">
        <v>151003</v>
      </c>
      <c r="D118" s="16"/>
    </row>
    <row r="119" spans="1:4" ht="38.25" x14ac:dyDescent="0.2">
      <c r="A119" s="13" t="s">
        <v>173</v>
      </c>
      <c r="B119" s="10" t="s">
        <v>170</v>
      </c>
      <c r="C119" s="16">
        <f>47483+206990</f>
        <v>254473</v>
      </c>
      <c r="D119" s="16"/>
    </row>
    <row r="120" spans="1:4" ht="38.25" x14ac:dyDescent="0.2">
      <c r="A120" s="13" t="s">
        <v>174</v>
      </c>
      <c r="B120" s="10" t="s">
        <v>171</v>
      </c>
      <c r="C120" s="16">
        <f>23400-23400</f>
        <v>0</v>
      </c>
      <c r="D120" s="16"/>
    </row>
    <row r="121" spans="1:4" ht="38.25" x14ac:dyDescent="0.2">
      <c r="A121" s="13" t="s">
        <v>192</v>
      </c>
      <c r="B121" s="10" t="s">
        <v>226</v>
      </c>
      <c r="C121" s="16">
        <v>39418</v>
      </c>
      <c r="D121" s="16"/>
    </row>
    <row r="122" spans="1:4" ht="38.25" hidden="1" x14ac:dyDescent="0.2">
      <c r="A122" s="13" t="s">
        <v>212</v>
      </c>
      <c r="B122" s="10" t="s">
        <v>213</v>
      </c>
      <c r="C122" s="16"/>
      <c r="D122" s="16"/>
    </row>
    <row r="123" spans="1:4" ht="25.5" hidden="1" x14ac:dyDescent="0.2">
      <c r="A123" s="13" t="s">
        <v>217</v>
      </c>
      <c r="B123" s="10" t="s">
        <v>218</v>
      </c>
      <c r="C123" s="16"/>
      <c r="D123" s="16"/>
    </row>
    <row r="124" spans="1:4" ht="25.5" x14ac:dyDescent="0.2">
      <c r="A124" s="13" t="s">
        <v>219</v>
      </c>
      <c r="B124" s="10" t="s">
        <v>220</v>
      </c>
      <c r="C124" s="16"/>
      <c r="D124" s="16">
        <f>1996562-684892-147401</f>
        <v>1164269</v>
      </c>
    </row>
    <row r="125" spans="1:4" ht="25.5" x14ac:dyDescent="0.2">
      <c r="A125" s="13" t="s">
        <v>160</v>
      </c>
      <c r="B125" s="10" t="s">
        <v>253</v>
      </c>
      <c r="C125" s="16">
        <f>975-975</f>
        <v>0</v>
      </c>
      <c r="D125" s="16"/>
    </row>
    <row r="126" spans="1:4" x14ac:dyDescent="0.2">
      <c r="A126" s="13" t="s">
        <v>247</v>
      </c>
      <c r="B126" s="10" t="s">
        <v>248</v>
      </c>
      <c r="C126" s="16">
        <f>20311+40728</f>
        <v>61039</v>
      </c>
      <c r="D126" s="16">
        <f>28409+1-28410</f>
        <v>0</v>
      </c>
    </row>
    <row r="127" spans="1:4" ht="38.25" x14ac:dyDescent="0.2">
      <c r="A127" s="13" t="s">
        <v>269</v>
      </c>
      <c r="B127" s="14" t="s">
        <v>271</v>
      </c>
      <c r="C127" s="16">
        <f>2049-2049</f>
        <v>0</v>
      </c>
      <c r="D127" s="16"/>
    </row>
    <row r="128" spans="1:4" ht="25.5" x14ac:dyDescent="0.2">
      <c r="A128" s="13" t="s">
        <v>270</v>
      </c>
      <c r="B128" s="14" t="s">
        <v>272</v>
      </c>
      <c r="C128" s="16">
        <f>975+12355</f>
        <v>13330</v>
      </c>
      <c r="D128" s="16"/>
    </row>
    <row r="129" spans="1:5" ht="25.5" x14ac:dyDescent="0.2">
      <c r="A129" s="13" t="s">
        <v>273</v>
      </c>
      <c r="B129" s="14" t="s">
        <v>274</v>
      </c>
      <c r="C129" s="17">
        <f>423202+34502+13534+1332</f>
        <v>472570</v>
      </c>
      <c r="D129" s="16">
        <v>119924</v>
      </c>
    </row>
    <row r="130" spans="1:5" ht="25.5" x14ac:dyDescent="0.2">
      <c r="A130" s="13" t="s">
        <v>214</v>
      </c>
      <c r="B130" s="10" t="s">
        <v>254</v>
      </c>
      <c r="C130" s="16">
        <f>2049-2049</f>
        <v>0</v>
      </c>
      <c r="D130" s="16"/>
      <c r="E130" s="19"/>
    </row>
    <row r="131" spans="1:5" s="4" customFormat="1" ht="25.5" x14ac:dyDescent="0.2">
      <c r="A131" s="7" t="s">
        <v>91</v>
      </c>
      <c r="B131" s="8" t="s">
        <v>108</v>
      </c>
      <c r="C131" s="15">
        <f>SUM(C132:C154)</f>
        <v>3220906</v>
      </c>
      <c r="D131" s="15">
        <f>SUM(D132:D154)</f>
        <v>3170516</v>
      </c>
    </row>
    <row r="132" spans="1:5" ht="25.5" hidden="1" x14ac:dyDescent="0.2">
      <c r="A132" s="13" t="s">
        <v>177</v>
      </c>
      <c r="B132" s="10" t="s">
        <v>138</v>
      </c>
      <c r="C132" s="16">
        <f>61707-61707</f>
        <v>0</v>
      </c>
      <c r="D132" s="16">
        <f>64174-64174</f>
        <v>0</v>
      </c>
    </row>
    <row r="133" spans="1:5" ht="25.5" hidden="1" x14ac:dyDescent="0.2">
      <c r="A133" s="13" t="s">
        <v>178</v>
      </c>
      <c r="B133" s="10" t="s">
        <v>139</v>
      </c>
      <c r="C133" s="16">
        <f>4447-4447</f>
        <v>0</v>
      </c>
      <c r="D133" s="16">
        <f>4447-4447</f>
        <v>0</v>
      </c>
    </row>
    <row r="134" spans="1:5" ht="51" x14ac:dyDescent="0.2">
      <c r="A134" s="13" t="s">
        <v>179</v>
      </c>
      <c r="B134" s="10" t="s">
        <v>175</v>
      </c>
      <c r="C134" s="16">
        <v>10649</v>
      </c>
      <c r="D134" s="16">
        <v>10709</v>
      </c>
    </row>
    <row r="135" spans="1:5" ht="38.25" x14ac:dyDescent="0.2">
      <c r="A135" s="13" t="s">
        <v>180</v>
      </c>
      <c r="B135" s="14" t="s">
        <v>176</v>
      </c>
      <c r="C135" s="16">
        <f>7665+354</f>
        <v>8019</v>
      </c>
      <c r="D135" s="16">
        <f>7665+354</f>
        <v>8019</v>
      </c>
    </row>
    <row r="136" spans="1:5" ht="63.75" x14ac:dyDescent="0.2">
      <c r="A136" s="13" t="s">
        <v>204</v>
      </c>
      <c r="B136" s="14" t="s">
        <v>203</v>
      </c>
      <c r="C136" s="16">
        <f>856-856</f>
        <v>0</v>
      </c>
      <c r="D136" s="16">
        <f>856-856</f>
        <v>0</v>
      </c>
    </row>
    <row r="137" spans="1:5" ht="76.5" x14ac:dyDescent="0.2">
      <c r="A137" s="13" t="s">
        <v>181</v>
      </c>
      <c r="B137" s="14" t="s">
        <v>230</v>
      </c>
      <c r="C137" s="16">
        <v>1207</v>
      </c>
      <c r="D137" s="16">
        <v>1207</v>
      </c>
    </row>
    <row r="138" spans="1:5" ht="38.25" x14ac:dyDescent="0.2">
      <c r="A138" s="13" t="s">
        <v>182</v>
      </c>
      <c r="B138" s="10" t="s">
        <v>202</v>
      </c>
      <c r="C138" s="16">
        <v>87</v>
      </c>
      <c r="D138" s="16">
        <v>87</v>
      </c>
    </row>
    <row r="139" spans="1:5" ht="38.25" x14ac:dyDescent="0.2">
      <c r="A139" s="13" t="s">
        <v>183</v>
      </c>
      <c r="B139" s="10" t="s">
        <v>141</v>
      </c>
      <c r="C139" s="16">
        <v>1215</v>
      </c>
      <c r="D139" s="16">
        <v>1215</v>
      </c>
    </row>
    <row r="140" spans="1:5" ht="63.75" x14ac:dyDescent="0.2">
      <c r="A140" s="13" t="s">
        <v>184</v>
      </c>
      <c r="B140" s="10" t="s">
        <v>142</v>
      </c>
      <c r="C140" s="16">
        <v>1864</v>
      </c>
      <c r="D140" s="16">
        <v>1864</v>
      </c>
    </row>
    <row r="141" spans="1:5" ht="51" x14ac:dyDescent="0.2">
      <c r="A141" s="13" t="s">
        <v>239</v>
      </c>
      <c r="B141" s="10" t="s">
        <v>240</v>
      </c>
      <c r="C141" s="16">
        <v>28506</v>
      </c>
      <c r="D141" s="16">
        <v>28506</v>
      </c>
    </row>
    <row r="142" spans="1:5" ht="51" x14ac:dyDescent="0.2">
      <c r="A142" s="13" t="s">
        <v>266</v>
      </c>
      <c r="B142" s="10" t="s">
        <v>140</v>
      </c>
      <c r="C142" s="16">
        <v>54459</v>
      </c>
      <c r="D142" s="16">
        <v>54459</v>
      </c>
    </row>
    <row r="143" spans="1:5" ht="51" hidden="1" x14ac:dyDescent="0.2">
      <c r="A143" s="13" t="s">
        <v>239</v>
      </c>
      <c r="B143" s="10" t="s">
        <v>143</v>
      </c>
      <c r="C143" s="16"/>
      <c r="D143" s="16"/>
    </row>
    <row r="144" spans="1:5" ht="38.25" x14ac:dyDescent="0.2">
      <c r="A144" s="13" t="s">
        <v>185</v>
      </c>
      <c r="B144" s="10" t="s">
        <v>144</v>
      </c>
      <c r="C144" s="16">
        <v>2</v>
      </c>
      <c r="D144" s="16">
        <v>4767</v>
      </c>
    </row>
    <row r="145" spans="1:4" ht="191.25" x14ac:dyDescent="0.2">
      <c r="A145" s="13" t="s">
        <v>231</v>
      </c>
      <c r="B145" s="14" t="s">
        <v>232</v>
      </c>
      <c r="C145" s="16">
        <v>5863</v>
      </c>
      <c r="D145" s="16">
        <v>7089</v>
      </c>
    </row>
    <row r="146" spans="1:4" ht="191.25" x14ac:dyDescent="0.2">
      <c r="A146" s="13" t="s">
        <v>186</v>
      </c>
      <c r="B146" s="14" t="s">
        <v>233</v>
      </c>
      <c r="C146" s="16">
        <v>60621</v>
      </c>
      <c r="D146" s="16">
        <v>60621</v>
      </c>
    </row>
    <row r="147" spans="1:4" ht="51" hidden="1" x14ac:dyDescent="0.2">
      <c r="A147" s="13" t="s">
        <v>187</v>
      </c>
      <c r="B147" s="10" t="s">
        <v>145</v>
      </c>
      <c r="C147" s="16"/>
      <c r="D147" s="16"/>
    </row>
    <row r="148" spans="1:4" ht="38.25" x14ac:dyDescent="0.2">
      <c r="A148" s="13" t="s">
        <v>255</v>
      </c>
      <c r="B148" s="14" t="s">
        <v>256</v>
      </c>
      <c r="C148" s="16">
        <v>51316</v>
      </c>
      <c r="D148" s="16">
        <v>10253</v>
      </c>
    </row>
    <row r="149" spans="1:4" ht="153" x14ac:dyDescent="0.2">
      <c r="A149" s="13" t="s">
        <v>188</v>
      </c>
      <c r="B149" s="10" t="s">
        <v>227</v>
      </c>
      <c r="C149" s="16">
        <v>2821400</v>
      </c>
      <c r="D149" s="16">
        <v>2821400</v>
      </c>
    </row>
    <row r="150" spans="1:4" ht="191.25" x14ac:dyDescent="0.2">
      <c r="A150" s="13" t="s">
        <v>189</v>
      </c>
      <c r="B150" s="10" t="s">
        <v>228</v>
      </c>
      <c r="C150" s="16">
        <v>115685</v>
      </c>
      <c r="D150" s="16">
        <v>115685</v>
      </c>
    </row>
    <row r="151" spans="1:4" ht="63.75" x14ac:dyDescent="0.2">
      <c r="A151" s="13" t="s">
        <v>261</v>
      </c>
      <c r="B151" s="14" t="s">
        <v>257</v>
      </c>
      <c r="C151" s="16">
        <v>1454</v>
      </c>
      <c r="D151" s="16">
        <v>1454</v>
      </c>
    </row>
    <row r="152" spans="1:4" ht="25.5" x14ac:dyDescent="0.2">
      <c r="A152" s="13" t="s">
        <v>262</v>
      </c>
      <c r="B152" s="14" t="s">
        <v>258</v>
      </c>
      <c r="C152" s="16">
        <v>46135</v>
      </c>
      <c r="D152" s="16">
        <v>30757</v>
      </c>
    </row>
    <row r="153" spans="1:4" ht="38.25" x14ac:dyDescent="0.2">
      <c r="A153" s="13" t="s">
        <v>263</v>
      </c>
      <c r="B153" s="14" t="s">
        <v>259</v>
      </c>
      <c r="C153" s="16">
        <v>1950</v>
      </c>
      <c r="D153" s="16">
        <v>1950</v>
      </c>
    </row>
    <row r="154" spans="1:4" ht="76.5" x14ac:dyDescent="0.2">
      <c r="A154" s="13" t="s">
        <v>264</v>
      </c>
      <c r="B154" s="14" t="s">
        <v>260</v>
      </c>
      <c r="C154" s="16">
        <v>10474</v>
      </c>
      <c r="D154" s="16">
        <v>10474</v>
      </c>
    </row>
    <row r="155" spans="1:4" s="4" customFormat="1" x14ac:dyDescent="0.2">
      <c r="A155" s="7" t="s">
        <v>92</v>
      </c>
      <c r="B155" s="8" t="s">
        <v>93</v>
      </c>
      <c r="C155" s="15">
        <f>C158+C156+C157+C159</f>
        <v>3490</v>
      </c>
      <c r="D155" s="15">
        <f>D158+D156+D157+D159</f>
        <v>3087</v>
      </c>
    </row>
    <row r="156" spans="1:4" s="4" customFormat="1" ht="25.5" hidden="1" x14ac:dyDescent="0.2">
      <c r="A156" s="13" t="s">
        <v>190</v>
      </c>
      <c r="B156" s="10" t="s">
        <v>191</v>
      </c>
      <c r="C156" s="16"/>
      <c r="D156" s="15"/>
    </row>
    <row r="157" spans="1:4" s="4" customFormat="1" ht="25.5" x14ac:dyDescent="0.2">
      <c r="A157" s="13" t="s">
        <v>249</v>
      </c>
      <c r="B157" s="14" t="s">
        <v>250</v>
      </c>
      <c r="C157" s="16"/>
      <c r="D157" s="16">
        <v>3087</v>
      </c>
    </row>
    <row r="158" spans="1:4" ht="51" x14ac:dyDescent="0.2">
      <c r="A158" s="13" t="s">
        <v>275</v>
      </c>
      <c r="B158" s="14" t="s">
        <v>276</v>
      </c>
      <c r="C158" s="16">
        <v>867</v>
      </c>
      <c r="D158" s="16"/>
    </row>
    <row r="159" spans="1:4" ht="38.25" x14ac:dyDescent="0.2">
      <c r="A159" s="13" t="s">
        <v>289</v>
      </c>
      <c r="B159" s="14" t="s">
        <v>290</v>
      </c>
      <c r="C159" s="16">
        <v>2623</v>
      </c>
      <c r="D159" s="16"/>
    </row>
    <row r="160" spans="1:4" s="4" customFormat="1" hidden="1" x14ac:dyDescent="0.2">
      <c r="A160" s="7" t="s">
        <v>109</v>
      </c>
      <c r="B160" s="8" t="s">
        <v>94</v>
      </c>
      <c r="C160" s="15">
        <f>C161</f>
        <v>0</v>
      </c>
      <c r="D160" s="15">
        <f>D161</f>
        <v>0</v>
      </c>
    </row>
    <row r="161" spans="1:4" ht="25.5" hidden="1" x14ac:dyDescent="0.2">
      <c r="A161" s="9" t="s">
        <v>101</v>
      </c>
      <c r="B161" s="10" t="s">
        <v>95</v>
      </c>
      <c r="C161" s="16"/>
      <c r="D161" s="16"/>
    </row>
    <row r="162" spans="1:4" s="4" customFormat="1" x14ac:dyDescent="0.2">
      <c r="A162" s="7"/>
      <c r="B162" s="6" t="s">
        <v>96</v>
      </c>
      <c r="C162" s="15">
        <f>C42+C77+C78</f>
        <v>11070251</v>
      </c>
      <c r="D162" s="15">
        <f>D42+D77+D78</f>
        <v>10736846</v>
      </c>
    </row>
    <row r="163" spans="1:4" x14ac:dyDescent="0.2">
      <c r="A163" s="2"/>
      <c r="B163" s="3"/>
      <c r="D163" s="20" t="s">
        <v>291</v>
      </c>
    </row>
    <row r="164" spans="1:4" x14ac:dyDescent="0.2">
      <c r="A164" s="2"/>
      <c r="B164" s="3"/>
    </row>
    <row r="165" spans="1:4" x14ac:dyDescent="0.2">
      <c r="A165" s="2"/>
      <c r="B165" s="3"/>
    </row>
    <row r="166" spans="1:4" x14ac:dyDescent="0.2">
      <c r="A166" s="2"/>
      <c r="B166" s="3"/>
    </row>
    <row r="167" spans="1:4" x14ac:dyDescent="0.2">
      <c r="A167" s="2"/>
      <c r="B167" s="3"/>
    </row>
    <row r="168" spans="1:4" x14ac:dyDescent="0.2">
      <c r="A168" s="2"/>
      <c r="B168" s="3"/>
    </row>
    <row r="169" spans="1:4" x14ac:dyDescent="0.2">
      <c r="A169" s="2"/>
      <c r="B169" s="3"/>
    </row>
    <row r="170" spans="1:4" x14ac:dyDescent="0.2">
      <c r="A170" s="2"/>
      <c r="B170" s="3"/>
    </row>
    <row r="171" spans="1:4" x14ac:dyDescent="0.2">
      <c r="A171" s="2"/>
      <c r="B171" s="3"/>
    </row>
    <row r="172" spans="1:4" x14ac:dyDescent="0.2">
      <c r="A172" s="2"/>
      <c r="B172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2024-12-25T12:57:13Z</dcterms:modified>
</cp:coreProperties>
</file>