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12648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" i="1" l="1"/>
  <c r="D99" i="1"/>
  <c r="D114" i="1" l="1"/>
  <c r="D113" i="1"/>
  <c r="D89" i="1"/>
  <c r="D25" i="1"/>
  <c r="D24" i="1"/>
  <c r="D23" i="1"/>
  <c r="D22" i="1"/>
  <c r="D20" i="1"/>
  <c r="C114" i="1" l="1"/>
  <c r="C113" i="1"/>
  <c r="C97" i="1"/>
  <c r="C89" i="1"/>
  <c r="C87" i="1"/>
  <c r="C86" i="1"/>
  <c r="C84" i="1"/>
  <c r="C25" i="1"/>
  <c r="C24" i="1"/>
  <c r="C23" i="1"/>
  <c r="C22" i="1"/>
  <c r="C20" i="1"/>
  <c r="D66" i="1" l="1"/>
  <c r="C66" i="1"/>
  <c r="D118" i="1" l="1"/>
  <c r="C118" i="1"/>
  <c r="C83" i="1" l="1"/>
  <c r="D36" i="1" l="1"/>
  <c r="D34" i="1" s="1"/>
  <c r="C36" i="1"/>
  <c r="C34" i="1" s="1"/>
  <c r="C18" i="1"/>
  <c r="D71" i="1"/>
  <c r="C71" i="1"/>
  <c r="C53" i="1"/>
  <c r="D83" i="1"/>
  <c r="D56" i="1"/>
  <c r="C56" i="1"/>
  <c r="D53" i="1"/>
  <c r="D64" i="1"/>
  <c r="C64" i="1"/>
  <c r="D45" i="1"/>
  <c r="C45" i="1"/>
  <c r="D125" i="1"/>
  <c r="D81" i="1"/>
  <c r="D76" i="1"/>
  <c r="D60" i="1"/>
  <c r="D59" i="1" s="1"/>
  <c r="D50" i="1"/>
  <c r="D39" i="1"/>
  <c r="D27" i="1"/>
  <c r="D26" i="1" s="1"/>
  <c r="D21" i="1"/>
  <c r="D18" i="1"/>
  <c r="C125" i="1"/>
  <c r="C81" i="1"/>
  <c r="C76" i="1"/>
  <c r="C60" i="1"/>
  <c r="C59" i="1" s="1"/>
  <c r="C50" i="1"/>
  <c r="C39" i="1"/>
  <c r="C27" i="1"/>
  <c r="C26" i="1" s="1"/>
  <c r="C21" i="1"/>
  <c r="C102" i="1" l="1"/>
  <c r="C80" i="1" s="1"/>
  <c r="C79" i="1" s="1"/>
  <c r="D42" i="1"/>
  <c r="D52" i="1"/>
  <c r="D43" i="1" s="1"/>
  <c r="D78" i="1" s="1"/>
  <c r="C52" i="1"/>
  <c r="C43" i="1" s="1"/>
  <c r="C78" i="1" s="1"/>
  <c r="D102" i="1"/>
  <c r="D80" i="1" s="1"/>
  <c r="D79" i="1" s="1"/>
  <c r="C42" i="1"/>
  <c r="D17" i="1" l="1"/>
  <c r="D127" i="1"/>
  <c r="C17" i="1"/>
  <c r="C127" i="1"/>
</calcChain>
</file>

<file path=xl/sharedStrings.xml><?xml version="1.0" encoding="utf-8"?>
<sst xmlns="http://schemas.openxmlformats.org/spreadsheetml/2006/main" count="236" uniqueCount="227">
  <si>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</si>
  <si>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</si>
  <si>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</si>
  <si>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</si>
  <si>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</si>
  <si>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</si>
  <si>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</si>
  <si>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</si>
  <si>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</si>
  <si>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</si>
  <si>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</si>
  <si>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</si>
  <si>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</si>
  <si>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</si>
  <si>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</si>
  <si>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</si>
  <si>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</si>
  <si>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</si>
  <si>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</si>
  <si>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</si>
  <si>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</si>
  <si>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</si>
  <si>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</si>
  <si>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</si>
  <si>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</si>
  <si>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</si>
  <si>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</si>
  <si>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</si>
  <si>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</si>
  <si>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</si>
  <si>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</si>
  <si>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</si>
  <si>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</si>
  <si>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</si>
  <si>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</si>
  <si>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</si>
  <si>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</si>
  <si>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</si>
  <si>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</si>
  <si>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</si>
  <si>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</si>
  <si>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</si>
  <si>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</si>
  <si>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</si>
  <si>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</si>
  <si>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</si>
  <si>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</si>
  <si>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</si>
  <si>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</si>
  <si>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</si>
  <si>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</si>
  <si>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</si>
  <si>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</si>
  <si>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</si>
  <si>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</si>
  <si>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</si>
  <si>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</si>
  <si>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</si>
  <si>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</si>
  <si>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</si>
  <si>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</si>
  <si>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</si>
  <si>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</si>
  <si>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</si>
  <si>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</si>
  <si>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</si>
  <si>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</si>
  <si>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</si>
  <si>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</si>
  <si>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</si>
  <si>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</si>
  <si>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</si>
  <si>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</si>
  <si>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</si>
  <si>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</si>
  <si>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</si>
  <si>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</si>
  <si>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</si>
  <si>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</si>
  <si>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</si>
  <si>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</si>
  <si>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</si>
  <si>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</si>
  <si>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</si>
  <si>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</si>
  <si>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</si>
  <si>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</si>
  <si>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</si>
  <si>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</si>
  <si>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</si>
  <si>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</si>
  <si>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</si>
  <si>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</si>
  <si>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</si>
  <si>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</si>
  <si>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</si>
  <si>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</si>
  <si>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</si>
  <si>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</si>
  <si>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</si>
  <si>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</si>
  <si>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</si>
  <si>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</si>
  <si>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</si>
  <si>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</si>
  <si>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</si>
  <si>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</si>
  <si>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</si>
  <si>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</si>
  <si>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</si>
  <si>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</si>
  <si>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</si>
  <si>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</si>
  <si>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</si>
  <si>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</si>
  <si>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</si>
  <si>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</si>
  <si>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</si>
  <si>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</si>
  <si>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</si>
  <si>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</si>
  <si>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</si>
  <si>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</si>
  <si>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</si>
  <si>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</si>
  <si>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</si>
  <si>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</si>
  <si>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</si>
  <si>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</si>
  <si>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</si>
  <si>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</si>
  <si>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</si>
  <si>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</si>
  <si>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</si>
  <si>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</si>
  <si>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</si>
  <si>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</si>
  <si>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</si>
  <si>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</si>
  <si>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</si>
  <si>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00020225304040000150</t>
  </si>
  <si>
    <t>00020225497040000150</t>
  </si>
  <si>
    <t>00020229999046019150</t>
  </si>
  <si>
    <t>00020229999046157150</t>
  </si>
  <si>
    <t>00020229999046219150</t>
  </si>
  <si>
    <t>00020229999046226150</t>
  </si>
  <si>
    <t>00020229999046227150</t>
  </si>
  <si>
    <t>00020229999046233150</t>
  </si>
  <si>
    <t>00020225519040000150</t>
  </si>
  <si>
    <t>На благоустройство лесопарковых зон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</si>
  <si>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</si>
  <si>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</si>
  <si>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00020230024046068150</t>
  </si>
  <si>
    <t>00020230024046087150</t>
  </si>
  <si>
    <t>00020230024046205150</t>
  </si>
  <si>
    <t>00020230024046223150</t>
  </si>
  <si>
    <t>00020230024046267150</t>
  </si>
  <si>
    <t>00020230024046282150</t>
  </si>
  <si>
    <t>00020235120040000150</t>
  </si>
  <si>
    <t>00020239999046201150</t>
  </si>
  <si>
    <t>00020239999046202150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</si>
  <si>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</si>
  <si>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</si>
  <si>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</si>
  <si>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</si>
  <si>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</si>
  <si>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</si>
  <si>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</si>
  <si>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</si>
  <si>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</si>
  <si>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</si>
  <si>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</si>
  <si>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</si>
  <si>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</si>
  <si>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</si>
  <si>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</si>
  <si>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</si>
  <si>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Сумма на 2026 год,      тыс.руб.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</si>
  <si>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</si>
  <si>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</si>
  <si>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</si>
  <si>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</si>
  <si>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</si>
  <si>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00020249999046204150</t>
  </si>
  <si>
    <t>На финансовое обеспечение затрат, связанных с возвратом займов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</si>
  <si>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</si>
  <si>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</si>
  <si>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00020239999046082150</t>
  </si>
  <si>
    <t>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</si>
  <si>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</si>
  <si>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</si>
  <si>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</si>
  <si>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00020239999046209150</t>
  </si>
  <si>
    <t>00020239999046318150</t>
  </si>
  <si>
    <t>00020239999046319150</t>
  </si>
  <si>
    <t>00020230029040000150</t>
  </si>
  <si>
    <t>Наро-Фоминского городского округа на плановый период 2026 и 2027 годов</t>
  </si>
  <si>
    <t>Сумма на 2027 год,      тыс.руб.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</si>
  <si>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</si>
  <si>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00020225424040000150</t>
  </si>
  <si>
    <t>00020229999046273150</t>
  </si>
  <si>
    <t>00020229999049020150</t>
  </si>
  <si>
    <t>На реализацию мероприятий по строительству и реконструкции объектов теплоснабжения муниципальной собственности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</si>
  <si>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</si>
  <si>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</si>
  <si>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</si>
  <si>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</si>
  <si>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</si>
  <si>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00020249999046046150</t>
  </si>
  <si>
    <t>На выплату ежемесячных доплат за напряженный труд работникам муниципальных дошкольных и общеобразовательных организаций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</si>
  <si>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</si>
  <si>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</si>
  <si>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00020229999046315150</t>
  </si>
  <si>
    <t>На проведение ремонта объектов муниципальных культурно-досуговых учреждений в сельской местности</t>
  </si>
  <si>
    <t>00011401040040000410</t>
  </si>
  <si>
    <t>Доходы от продажи квартир, находящихся в собственности городских округов</t>
  </si>
  <si>
    <t>00020229999046409150</t>
  </si>
  <si>
    <t>На строительство и реконструкцию объектов водоснабжения</t>
  </si>
  <si>
    <t>00020249999045179150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</si>
  <si>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</si>
  <si>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</si>
  <si>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00020229999045555150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</si>
  <si>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</si>
  <si>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</si>
  <si>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от _________ № ____</t>
  </si>
  <si>
    <t>"Приложение 2</t>
  </si>
  <si>
    <t>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</si>
</sst>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7"/>
  <sheetViews>
    <sheetView tabSelected="1" topLeftCell="A122" workbookViewId="0">
      <selection activeCell="C130" sqref="C130"/>
    </sheetView>
  </sheetViews>
  <sheetFormatPr defaultColWidth="8.88671875" defaultRowHeight="13.2" x14ac:dyDescent="0.25"/>
  <cols>
    <col min="1" max="1" width="20.33203125" style="1" customWidth="1"/>
    <col min="2" max="2" width="54.109375" style="1" customWidth="1"/>
    <col min="3" max="3" width="10.44140625" style="1" customWidth="1"/>
    <col min="4" max="4" width="10.33203125" style="1" customWidth="1"/>
    <col min="5" max="16384" width="8.88671875" style="1"/>
  </cols>
  <sheetData>
    <row r="1" spans="1:4" x14ac:dyDescent="0.25">
      <c r="B1" s="21" t="s">
        <v>112</v>
      </c>
      <c r="C1" s="21"/>
      <c r="D1" s="21"/>
    </row>
    <row r="2" spans="1:4" x14ac:dyDescent="0.25">
      <c r="B2" s="21" t="s">
        <v>97</v>
      </c>
      <c r="C2" s="21"/>
      <c r="D2" s="21"/>
    </row>
    <row r="3" spans="1:4" x14ac:dyDescent="0.25">
      <c r="B3" s="21" t="s">
        <v>98</v>
      </c>
      <c r="C3" s="21"/>
      <c r="D3" s="21"/>
    </row>
    <row r="4" spans="1:4" x14ac:dyDescent="0.25">
      <c r="B4" s="21" t="s">
        <v>99</v>
      </c>
      <c r="C4" s="21"/>
      <c r="D4" s="21"/>
    </row>
    <row r="5" spans="1:4" x14ac:dyDescent="0.25">
      <c r="B5" s="21" t="s">
        <v>224</v>
      </c>
      <c r="C5" s="21"/>
      <c r="D5" s="21"/>
    </row>
    <row r="6" spans="1:4" x14ac:dyDescent="0.25">
      <c r="B6" s="18"/>
      <c r="C6" s="18"/>
      <c r="D6" s="18"/>
    </row>
    <row r="7" spans="1:4" x14ac:dyDescent="0.25">
      <c r="B7" s="21" t="s">
        <v>225</v>
      </c>
      <c r="C7" s="21"/>
      <c r="D7" s="21"/>
    </row>
    <row r="8" spans="1:4" x14ac:dyDescent="0.25">
      <c r="B8" s="21" t="s">
        <v>97</v>
      </c>
      <c r="C8" s="21"/>
      <c r="D8" s="21"/>
    </row>
    <row r="9" spans="1:4" x14ac:dyDescent="0.25">
      <c r="B9" s="21" t="s">
        <v>98</v>
      </c>
      <c r="C9" s="21"/>
      <c r="D9" s="21"/>
    </row>
    <row r="10" spans="1:4" x14ac:dyDescent="0.25">
      <c r="B10" s="21" t="s">
        <v>99</v>
      </c>
      <c r="C10" s="21"/>
      <c r="D10" s="21"/>
    </row>
    <row r="11" spans="1:4" x14ac:dyDescent="0.25">
      <c r="B11" s="21" t="s">
        <v>223</v>
      </c>
      <c r="C11" s="21"/>
      <c r="D11" s="21"/>
    </row>
    <row r="13" spans="1:4" x14ac:dyDescent="0.25">
      <c r="A13" s="20" t="s">
        <v>100</v>
      </c>
      <c r="B13" s="20"/>
      <c r="C13" s="20"/>
      <c r="D13" s="20"/>
    </row>
    <row r="14" spans="1:4" x14ac:dyDescent="0.25">
      <c r="A14" s="20" t="s">
        <v>196</v>
      </c>
      <c r="B14" s="20"/>
      <c r="C14" s="20"/>
      <c r="D14" s="20"/>
    </row>
    <row r="16" spans="1:4" ht="39.6" x14ac:dyDescent="0.25">
      <c r="A16" s="6" t="s">
        <v>0</v>
      </c>
      <c r="B16" s="6" t="s">
        <v>2</v>
      </c>
      <c r="C16" s="6" t="s">
        <v>177</v>
      </c>
      <c r="D16" s="6" t="s">
        <v>197</v>
      </c>
    </row>
    <row r="17" spans="1:4" s="4" customFormat="1" x14ac:dyDescent="0.25">
      <c r="A17" s="7" t="s">
        <v>1</v>
      </c>
      <c r="B17" s="6" t="s">
        <v>102</v>
      </c>
      <c r="C17" s="15">
        <f>C42+C78</f>
        <v>6568262</v>
      </c>
      <c r="D17" s="15">
        <f>D42+D78</f>
        <v>6691497</v>
      </c>
    </row>
    <row r="18" spans="1:4" s="4" customFormat="1" x14ac:dyDescent="0.25">
      <c r="A18" s="7" t="s">
        <v>3</v>
      </c>
      <c r="B18" s="8" t="s">
        <v>103</v>
      </c>
      <c r="C18" s="15">
        <f>C19+C20</f>
        <v>3590634</v>
      </c>
      <c r="D18" s="15">
        <f>D19+D20</f>
        <v>3423131</v>
      </c>
    </row>
    <row r="19" spans="1:4" ht="26.4" x14ac:dyDescent="0.25">
      <c r="A19" s="9" t="s">
        <v>4</v>
      </c>
      <c r="B19" s="10" t="s">
        <v>53</v>
      </c>
      <c r="C19" s="16">
        <v>1410592</v>
      </c>
      <c r="D19" s="16">
        <v>1489061</v>
      </c>
    </row>
    <row r="20" spans="1:4" ht="26.4" x14ac:dyDescent="0.25">
      <c r="A20" s="9" t="s">
        <v>4</v>
      </c>
      <c r="B20" s="10" t="s">
        <v>5</v>
      </c>
      <c r="C20" s="16">
        <f>2222270-42228</f>
        <v>2180042</v>
      </c>
      <c r="D20" s="16">
        <f>1896603+37467</f>
        <v>1934070</v>
      </c>
    </row>
    <row r="21" spans="1:4" s="4" customFormat="1" ht="26.4" x14ac:dyDescent="0.25">
      <c r="A21" s="7" t="s">
        <v>6</v>
      </c>
      <c r="B21" s="8" t="s">
        <v>104</v>
      </c>
      <c r="C21" s="15">
        <f>SUM(C22:C25)</f>
        <v>110639</v>
      </c>
      <c r="D21" s="15">
        <f>SUM(D22:D25)</f>
        <v>122340</v>
      </c>
    </row>
    <row r="22" spans="1:4" ht="66" x14ac:dyDescent="0.25">
      <c r="A22" s="13" t="s">
        <v>8</v>
      </c>
      <c r="B22" s="10" t="s">
        <v>7</v>
      </c>
      <c r="C22" s="16">
        <f>55644+2279</f>
        <v>57923</v>
      </c>
      <c r="D22" s="16">
        <f>58209+5743</f>
        <v>63952</v>
      </c>
    </row>
    <row r="23" spans="1:4" ht="79.2" x14ac:dyDescent="0.25">
      <c r="A23" s="13" t="s">
        <v>13</v>
      </c>
      <c r="B23" s="10" t="s">
        <v>9</v>
      </c>
      <c r="C23" s="16">
        <f>288-19</f>
        <v>269</v>
      </c>
      <c r="D23" s="16">
        <f>300-4</f>
        <v>296</v>
      </c>
    </row>
    <row r="24" spans="1:4" ht="66" x14ac:dyDescent="0.25">
      <c r="A24" s="13" t="s">
        <v>14</v>
      </c>
      <c r="B24" s="10" t="s">
        <v>10</v>
      </c>
      <c r="C24" s="16">
        <f>58324-115</f>
        <v>58209</v>
      </c>
      <c r="D24" s="16">
        <f>60892+3324</f>
        <v>64216</v>
      </c>
    </row>
    <row r="25" spans="1:4" ht="66" x14ac:dyDescent="0.25">
      <c r="A25" s="13" t="s">
        <v>15</v>
      </c>
      <c r="B25" s="10" t="s">
        <v>11</v>
      </c>
      <c r="C25" s="16">
        <f>-8504+2742</f>
        <v>-5762</v>
      </c>
      <c r="D25" s="16">
        <f>-8828+2704</f>
        <v>-6124</v>
      </c>
    </row>
    <row r="26" spans="1:4" s="4" customFormat="1" x14ac:dyDescent="0.25">
      <c r="A26" s="7" t="s">
        <v>22</v>
      </c>
      <c r="B26" s="8" t="s">
        <v>12</v>
      </c>
      <c r="C26" s="15">
        <f>C27+C30+C31+C32+C33</f>
        <v>1259059</v>
      </c>
      <c r="D26" s="15">
        <f>D27+D30+D31+D32+D33</f>
        <v>1477450</v>
      </c>
    </row>
    <row r="27" spans="1:4" ht="39.6" x14ac:dyDescent="0.25">
      <c r="A27" s="9" t="s">
        <v>23</v>
      </c>
      <c r="B27" s="10" t="s">
        <v>16</v>
      </c>
      <c r="C27" s="16">
        <f>C28+C29</f>
        <v>1123207</v>
      </c>
      <c r="D27" s="16">
        <f>D28+D29</f>
        <v>1323792</v>
      </c>
    </row>
    <row r="28" spans="1:4" ht="26.4" x14ac:dyDescent="0.25">
      <c r="A28" s="9" t="s">
        <v>24</v>
      </c>
      <c r="B28" s="10" t="s">
        <v>17</v>
      </c>
      <c r="C28" s="16">
        <v>887334</v>
      </c>
      <c r="D28" s="16">
        <v>1045796</v>
      </c>
    </row>
    <row r="29" spans="1:4" ht="55.95" customHeight="1" x14ac:dyDescent="0.25">
      <c r="A29" s="9" t="s">
        <v>25</v>
      </c>
      <c r="B29" s="10" t="s">
        <v>105</v>
      </c>
      <c r="C29" s="16">
        <v>235873</v>
      </c>
      <c r="D29" s="16">
        <v>277996</v>
      </c>
    </row>
    <row r="30" spans="1:4" ht="13.2" hidden="1" customHeight="1" x14ac:dyDescent="0.25">
      <c r="A30" s="9" t="s">
        <v>26</v>
      </c>
      <c r="B30" s="10" t="s">
        <v>18</v>
      </c>
      <c r="C30" s="16"/>
      <c r="D30" s="16"/>
    </row>
    <row r="31" spans="1:4" x14ac:dyDescent="0.25">
      <c r="A31" s="9" t="s">
        <v>27</v>
      </c>
      <c r="B31" s="10" t="s">
        <v>19</v>
      </c>
      <c r="C31" s="16"/>
      <c r="D31" s="16">
        <v>4736</v>
      </c>
    </row>
    <row r="32" spans="1:4" ht="26.4" x14ac:dyDescent="0.25">
      <c r="A32" s="9" t="s">
        <v>28</v>
      </c>
      <c r="B32" s="10" t="s">
        <v>20</v>
      </c>
      <c r="C32" s="16">
        <v>131789</v>
      </c>
      <c r="D32" s="16">
        <v>144481</v>
      </c>
    </row>
    <row r="33" spans="1:4" ht="39.6" x14ac:dyDescent="0.25">
      <c r="A33" s="9" t="s">
        <v>171</v>
      </c>
      <c r="B33" s="10" t="s">
        <v>172</v>
      </c>
      <c r="C33" s="16">
        <v>4063</v>
      </c>
      <c r="D33" s="16">
        <v>4441</v>
      </c>
    </row>
    <row r="34" spans="1:4" s="4" customFormat="1" x14ac:dyDescent="0.25">
      <c r="A34" s="7" t="s">
        <v>113</v>
      </c>
      <c r="B34" s="8" t="s">
        <v>21</v>
      </c>
      <c r="C34" s="15">
        <f>SUM(C35:C36)</f>
        <v>1131928</v>
      </c>
      <c r="D34" s="15">
        <f>SUM(D35:D36)</f>
        <v>1192096</v>
      </c>
    </row>
    <row r="35" spans="1:4" ht="39.6" x14ac:dyDescent="0.25">
      <c r="A35" s="9" t="s">
        <v>32</v>
      </c>
      <c r="B35" s="10" t="s">
        <v>29</v>
      </c>
      <c r="C35" s="16">
        <v>388419</v>
      </c>
      <c r="D35" s="16">
        <v>440886</v>
      </c>
    </row>
    <row r="36" spans="1:4" x14ac:dyDescent="0.25">
      <c r="A36" s="7" t="s">
        <v>161</v>
      </c>
      <c r="B36" s="8" t="s">
        <v>115</v>
      </c>
      <c r="C36" s="15">
        <f>C37+C38</f>
        <v>743509</v>
      </c>
      <c r="D36" s="15">
        <f>D37+D38</f>
        <v>751210</v>
      </c>
    </row>
    <row r="37" spans="1:4" ht="26.4" x14ac:dyDescent="0.25">
      <c r="A37" s="9" t="s">
        <v>33</v>
      </c>
      <c r="B37" s="10" t="s">
        <v>30</v>
      </c>
      <c r="C37" s="16">
        <v>356800</v>
      </c>
      <c r="D37" s="16">
        <v>360368</v>
      </c>
    </row>
    <row r="38" spans="1:4" ht="26.4" x14ac:dyDescent="0.25">
      <c r="A38" s="9" t="s">
        <v>34</v>
      </c>
      <c r="B38" s="10" t="s">
        <v>31</v>
      </c>
      <c r="C38" s="16">
        <v>386709</v>
      </c>
      <c r="D38" s="16">
        <v>390842</v>
      </c>
    </row>
    <row r="39" spans="1:4" s="4" customFormat="1" x14ac:dyDescent="0.25">
      <c r="A39" s="7" t="s">
        <v>38</v>
      </c>
      <c r="B39" s="8" t="s">
        <v>35</v>
      </c>
      <c r="C39" s="15">
        <f>SUM(C40:C41)</f>
        <v>44027</v>
      </c>
      <c r="D39" s="15">
        <f>SUM(D40:D41)</f>
        <v>46334</v>
      </c>
    </row>
    <row r="40" spans="1:4" ht="39.6" x14ac:dyDescent="0.25">
      <c r="A40" s="9" t="s">
        <v>39</v>
      </c>
      <c r="B40" s="10" t="s">
        <v>114</v>
      </c>
      <c r="C40" s="16">
        <v>43877</v>
      </c>
      <c r="D40" s="16">
        <v>46159</v>
      </c>
    </row>
    <row r="41" spans="1:4" ht="26.4" x14ac:dyDescent="0.25">
      <c r="A41" s="9" t="s">
        <v>40</v>
      </c>
      <c r="B41" s="10" t="s">
        <v>36</v>
      </c>
      <c r="C41" s="16">
        <v>150</v>
      </c>
      <c r="D41" s="16">
        <v>175</v>
      </c>
    </row>
    <row r="42" spans="1:4" s="4" customFormat="1" x14ac:dyDescent="0.25">
      <c r="A42" s="7"/>
      <c r="B42" s="8" t="s">
        <v>37</v>
      </c>
      <c r="C42" s="15">
        <f>C18+C21+C26+C34+C39</f>
        <v>6136287</v>
      </c>
      <c r="D42" s="15">
        <f>D18+D21+D26+D34+D39</f>
        <v>6261351</v>
      </c>
    </row>
    <row r="43" spans="1:4" s="4" customFormat="1" ht="26.4" x14ac:dyDescent="0.25">
      <c r="A43" s="7" t="s">
        <v>46</v>
      </c>
      <c r="B43" s="8" t="s">
        <v>41</v>
      </c>
      <c r="C43" s="15">
        <f>C44+C45+C50+C52</f>
        <v>317137</v>
      </c>
      <c r="D43" s="15">
        <f>D44+D45+D50+D52</f>
        <v>318530</v>
      </c>
    </row>
    <row r="44" spans="1:4" s="4" customFormat="1" ht="52.2" customHeight="1" x14ac:dyDescent="0.25">
      <c r="A44" s="7" t="s">
        <v>47</v>
      </c>
      <c r="B44" s="8" t="s">
        <v>42</v>
      </c>
      <c r="C44" s="15">
        <v>1000</v>
      </c>
      <c r="D44" s="15">
        <v>1000</v>
      </c>
    </row>
    <row r="45" spans="1:4" s="4" customFormat="1" ht="79.2" x14ac:dyDescent="0.25">
      <c r="A45" s="7" t="s">
        <v>48</v>
      </c>
      <c r="B45" s="8" t="s">
        <v>43</v>
      </c>
      <c r="C45" s="15">
        <f>C46+C48+C47+C49</f>
        <v>269237</v>
      </c>
      <c r="D45" s="15">
        <f>D46+D48+D47+D49</f>
        <v>269930</v>
      </c>
    </row>
    <row r="46" spans="1:4" ht="66" x14ac:dyDescent="0.25">
      <c r="A46" s="9" t="s">
        <v>49</v>
      </c>
      <c r="B46" s="10" t="s">
        <v>44</v>
      </c>
      <c r="C46" s="16">
        <v>210039</v>
      </c>
      <c r="D46" s="16">
        <v>210039</v>
      </c>
    </row>
    <row r="47" spans="1:4" ht="66" x14ac:dyDescent="0.25">
      <c r="A47" s="9" t="s">
        <v>116</v>
      </c>
      <c r="B47" s="10" t="s">
        <v>139</v>
      </c>
      <c r="C47" s="16">
        <v>41693</v>
      </c>
      <c r="D47" s="16">
        <v>41693</v>
      </c>
    </row>
    <row r="48" spans="1:4" ht="26.4" x14ac:dyDescent="0.25">
      <c r="A48" s="9" t="s">
        <v>50</v>
      </c>
      <c r="B48" s="10" t="s">
        <v>45</v>
      </c>
      <c r="C48" s="16">
        <v>17305</v>
      </c>
      <c r="D48" s="16">
        <v>17998</v>
      </c>
    </row>
    <row r="49" spans="1:4" ht="92.4" x14ac:dyDescent="0.25">
      <c r="A49" s="9" t="s">
        <v>117</v>
      </c>
      <c r="B49" s="10" t="s">
        <v>118</v>
      </c>
      <c r="C49" s="16">
        <v>200</v>
      </c>
      <c r="D49" s="16">
        <v>200</v>
      </c>
    </row>
    <row r="50" spans="1:4" s="4" customFormat="1" ht="26.4" hidden="1" x14ac:dyDescent="0.25">
      <c r="A50" s="7" t="s">
        <v>54</v>
      </c>
      <c r="B50" s="8" t="s">
        <v>51</v>
      </c>
      <c r="C50" s="15">
        <f>C51</f>
        <v>0</v>
      </c>
      <c r="D50" s="15">
        <f>D51</f>
        <v>0</v>
      </c>
    </row>
    <row r="51" spans="1:4" ht="39.6" hidden="1" x14ac:dyDescent="0.25">
      <c r="A51" s="9" t="s">
        <v>55</v>
      </c>
      <c r="B51" s="10" t="s">
        <v>52</v>
      </c>
      <c r="C51" s="16"/>
      <c r="D51" s="16"/>
    </row>
    <row r="52" spans="1:4" s="4" customFormat="1" ht="82.2" customHeight="1" x14ac:dyDescent="0.25">
      <c r="A52" s="7" t="s">
        <v>56</v>
      </c>
      <c r="B52" s="8" t="s">
        <v>57</v>
      </c>
      <c r="C52" s="15">
        <f>C53+C56</f>
        <v>46900</v>
      </c>
      <c r="D52" s="15">
        <f>D53+D56</f>
        <v>47600</v>
      </c>
    </row>
    <row r="53" spans="1:4" ht="66" x14ac:dyDescent="0.25">
      <c r="A53" s="9" t="s">
        <v>58</v>
      </c>
      <c r="B53" s="10" t="s">
        <v>59</v>
      </c>
      <c r="C53" s="16">
        <f>C54+C55</f>
        <v>35000</v>
      </c>
      <c r="D53" s="16">
        <f>D54+D55</f>
        <v>35000</v>
      </c>
    </row>
    <row r="54" spans="1:4" s="5" customFormat="1" x14ac:dyDescent="0.25">
      <c r="A54" s="11" t="s">
        <v>58</v>
      </c>
      <c r="B54" s="12" t="s">
        <v>111</v>
      </c>
      <c r="C54" s="16">
        <v>35000</v>
      </c>
      <c r="D54" s="16">
        <v>35000</v>
      </c>
    </row>
    <row r="55" spans="1:4" s="5" customFormat="1" hidden="1" x14ac:dyDescent="0.25">
      <c r="A55" s="11" t="s">
        <v>58</v>
      </c>
      <c r="B55" s="12" t="s">
        <v>119</v>
      </c>
      <c r="C55" s="16"/>
      <c r="D55" s="16"/>
    </row>
    <row r="56" spans="1:4" s="5" customFormat="1" ht="79.2" x14ac:dyDescent="0.25">
      <c r="A56" s="9" t="s">
        <v>124</v>
      </c>
      <c r="B56" s="10" t="s">
        <v>125</v>
      </c>
      <c r="C56" s="16">
        <f>C57+C58</f>
        <v>11900</v>
      </c>
      <c r="D56" s="16">
        <f>D57+D58</f>
        <v>12600</v>
      </c>
    </row>
    <row r="57" spans="1:4" s="5" customFormat="1" ht="26.4" x14ac:dyDescent="0.25">
      <c r="A57" s="11" t="s">
        <v>124</v>
      </c>
      <c r="B57" s="12" t="s">
        <v>126</v>
      </c>
      <c r="C57" s="16">
        <v>4900</v>
      </c>
      <c r="D57" s="16">
        <v>5100</v>
      </c>
    </row>
    <row r="58" spans="1:4" s="5" customFormat="1" x14ac:dyDescent="0.25">
      <c r="A58" s="11" t="s">
        <v>124</v>
      </c>
      <c r="B58" s="12" t="s">
        <v>60</v>
      </c>
      <c r="C58" s="16">
        <v>7000</v>
      </c>
      <c r="D58" s="16">
        <v>7500</v>
      </c>
    </row>
    <row r="59" spans="1:4" s="4" customFormat="1" x14ac:dyDescent="0.25">
      <c r="A59" s="7" t="s">
        <v>62</v>
      </c>
      <c r="B59" s="8" t="s">
        <v>61</v>
      </c>
      <c r="C59" s="15">
        <f>C60</f>
        <v>2550</v>
      </c>
      <c r="D59" s="15">
        <f>D60</f>
        <v>2550</v>
      </c>
    </row>
    <row r="60" spans="1:4" x14ac:dyDescent="0.25">
      <c r="A60" s="9" t="s">
        <v>64</v>
      </c>
      <c r="B60" s="10" t="s">
        <v>63</v>
      </c>
      <c r="C60" s="15">
        <f>SUM(C61:C63)</f>
        <v>2550</v>
      </c>
      <c r="D60" s="15">
        <f>SUM(D61:D63)</f>
        <v>2550</v>
      </c>
    </row>
    <row r="61" spans="1:4" ht="26.4" x14ac:dyDescent="0.25">
      <c r="A61" s="9" t="s">
        <v>66</v>
      </c>
      <c r="B61" s="10" t="s">
        <v>65</v>
      </c>
      <c r="C61" s="16">
        <v>1300</v>
      </c>
      <c r="D61" s="16">
        <v>1300</v>
      </c>
    </row>
    <row r="62" spans="1:4" x14ac:dyDescent="0.25">
      <c r="A62" s="9" t="s">
        <v>67</v>
      </c>
      <c r="B62" s="10" t="s">
        <v>68</v>
      </c>
      <c r="C62" s="16">
        <v>765</v>
      </c>
      <c r="D62" s="16">
        <v>765</v>
      </c>
    </row>
    <row r="63" spans="1:4" x14ac:dyDescent="0.25">
      <c r="A63" s="9" t="s">
        <v>69</v>
      </c>
      <c r="B63" s="10" t="s">
        <v>70</v>
      </c>
      <c r="C63" s="16">
        <v>485</v>
      </c>
      <c r="D63" s="16">
        <v>485</v>
      </c>
    </row>
    <row r="64" spans="1:4" ht="26.4" x14ac:dyDescent="0.25">
      <c r="A64" s="7" t="s">
        <v>120</v>
      </c>
      <c r="B64" s="8" t="s">
        <v>121</v>
      </c>
      <c r="C64" s="15">
        <f>C65</f>
        <v>8200</v>
      </c>
      <c r="D64" s="15">
        <f>D65</f>
        <v>8300</v>
      </c>
    </row>
    <row r="65" spans="1:4" ht="26.4" x14ac:dyDescent="0.25">
      <c r="A65" s="9" t="s">
        <v>127</v>
      </c>
      <c r="B65" s="10" t="s">
        <v>128</v>
      </c>
      <c r="C65" s="16">
        <v>8200</v>
      </c>
      <c r="D65" s="16">
        <v>8300</v>
      </c>
    </row>
    <row r="66" spans="1:4" s="4" customFormat="1" ht="25.95" customHeight="1" x14ac:dyDescent="0.25">
      <c r="A66" s="7" t="s">
        <v>71</v>
      </c>
      <c r="B66" s="8" t="s">
        <v>72</v>
      </c>
      <c r="C66" s="15">
        <f>SUM(C67:C70)</f>
        <v>94494</v>
      </c>
      <c r="D66" s="15">
        <f>SUM(D67:D70)</f>
        <v>91172</v>
      </c>
    </row>
    <row r="67" spans="1:4" s="4" customFormat="1" ht="25.95" customHeight="1" x14ac:dyDescent="0.25">
      <c r="A67" s="9" t="s">
        <v>214</v>
      </c>
      <c r="B67" s="10" t="s">
        <v>215</v>
      </c>
      <c r="C67" s="16">
        <v>4494</v>
      </c>
      <c r="D67" s="16">
        <v>1172</v>
      </c>
    </row>
    <row r="68" spans="1:4" ht="79.2" x14ac:dyDescent="0.25">
      <c r="A68" s="9" t="s">
        <v>74</v>
      </c>
      <c r="B68" s="10" t="s">
        <v>73</v>
      </c>
      <c r="C68" s="16">
        <v>20000</v>
      </c>
      <c r="D68" s="16">
        <v>20000</v>
      </c>
    </row>
    <row r="69" spans="1:4" ht="39.6" x14ac:dyDescent="0.25">
      <c r="A69" s="9" t="s">
        <v>75</v>
      </c>
      <c r="B69" s="10" t="s">
        <v>76</v>
      </c>
      <c r="C69" s="16">
        <v>20000</v>
      </c>
      <c r="D69" s="16">
        <v>20000</v>
      </c>
    </row>
    <row r="70" spans="1:4" ht="66" x14ac:dyDescent="0.25">
      <c r="A70" s="9" t="s">
        <v>122</v>
      </c>
      <c r="B70" s="10" t="s">
        <v>123</v>
      </c>
      <c r="C70" s="16">
        <v>50000</v>
      </c>
      <c r="D70" s="16">
        <v>50000</v>
      </c>
    </row>
    <row r="71" spans="1:4" s="4" customFormat="1" x14ac:dyDescent="0.25">
      <c r="A71" s="7" t="s">
        <v>78</v>
      </c>
      <c r="B71" s="8" t="s">
        <v>77</v>
      </c>
      <c r="C71" s="15">
        <f>C75+C72+C74+C73</f>
        <v>9594</v>
      </c>
      <c r="D71" s="15">
        <f>D75+D72+D74+D73</f>
        <v>9594</v>
      </c>
    </row>
    <row r="72" spans="1:4" s="4" customFormat="1" ht="26.4" x14ac:dyDescent="0.25">
      <c r="A72" s="9" t="s">
        <v>165</v>
      </c>
      <c r="B72" s="10" t="s">
        <v>162</v>
      </c>
      <c r="C72" s="16">
        <v>3594</v>
      </c>
      <c r="D72" s="16">
        <v>3594</v>
      </c>
    </row>
    <row r="73" spans="1:4" s="4" customFormat="1" ht="39.6" x14ac:dyDescent="0.25">
      <c r="A73" s="9" t="s">
        <v>185</v>
      </c>
      <c r="B73" s="10" t="s">
        <v>186</v>
      </c>
      <c r="C73" s="16">
        <v>1000</v>
      </c>
      <c r="D73" s="16">
        <v>1000</v>
      </c>
    </row>
    <row r="74" spans="1:4" s="4" customFormat="1" ht="92.4" x14ac:dyDescent="0.25">
      <c r="A74" s="9" t="s">
        <v>166</v>
      </c>
      <c r="B74" s="10" t="s">
        <v>163</v>
      </c>
      <c r="C74" s="16">
        <v>2000</v>
      </c>
      <c r="D74" s="16">
        <v>2000</v>
      </c>
    </row>
    <row r="75" spans="1:4" ht="13.2" customHeight="1" x14ac:dyDescent="0.25">
      <c r="A75" s="9" t="s">
        <v>167</v>
      </c>
      <c r="B75" s="10" t="s">
        <v>164</v>
      </c>
      <c r="C75" s="16">
        <v>3000</v>
      </c>
      <c r="D75" s="16">
        <v>3000</v>
      </c>
    </row>
    <row r="76" spans="1:4" s="4" customFormat="1" hidden="1" x14ac:dyDescent="0.25">
      <c r="A76" s="7" t="s">
        <v>80</v>
      </c>
      <c r="B76" s="8" t="s">
        <v>79</v>
      </c>
      <c r="C76" s="15">
        <f>C77</f>
        <v>0</v>
      </c>
      <c r="D76" s="15">
        <f>D77</f>
        <v>0</v>
      </c>
    </row>
    <row r="77" spans="1:4" hidden="1" x14ac:dyDescent="0.25">
      <c r="A77" s="9" t="s">
        <v>81</v>
      </c>
      <c r="B77" s="10" t="s">
        <v>82</v>
      </c>
      <c r="C77" s="16"/>
      <c r="D77" s="16"/>
    </row>
    <row r="78" spans="1:4" s="4" customFormat="1" x14ac:dyDescent="0.25">
      <c r="A78" s="7"/>
      <c r="B78" s="8" t="s">
        <v>83</v>
      </c>
      <c r="C78" s="15">
        <f>C43+C59+C66+C71+C76+C64</f>
        <v>431975</v>
      </c>
      <c r="D78" s="15">
        <f>D43+D59+D66+D71+D76+D64</f>
        <v>430146</v>
      </c>
    </row>
    <row r="79" spans="1:4" s="4" customFormat="1" x14ac:dyDescent="0.25">
      <c r="A79" s="7" t="s">
        <v>85</v>
      </c>
      <c r="B79" s="8" t="s">
        <v>84</v>
      </c>
      <c r="C79" s="15">
        <f>C80+C125</f>
        <v>6293721</v>
      </c>
      <c r="D79" s="15">
        <f>D80+D125</f>
        <v>6276927</v>
      </c>
    </row>
    <row r="80" spans="1:4" s="4" customFormat="1" ht="26.4" x14ac:dyDescent="0.25">
      <c r="A80" s="7" t="s">
        <v>86</v>
      </c>
      <c r="B80" s="8" t="s">
        <v>87</v>
      </c>
      <c r="C80" s="15">
        <f>C81+C83+C102+C118</f>
        <v>6293721</v>
      </c>
      <c r="D80" s="15">
        <f>D81+D83+D102+D118</f>
        <v>6276927</v>
      </c>
    </row>
    <row r="81" spans="1:4" s="4" customFormat="1" ht="26.4" hidden="1" x14ac:dyDescent="0.25">
      <c r="A81" s="7" t="s">
        <v>88</v>
      </c>
      <c r="B81" s="8" t="s">
        <v>106</v>
      </c>
      <c r="C81" s="15">
        <f>C82</f>
        <v>0</v>
      </c>
      <c r="D81" s="15">
        <f>D82</f>
        <v>0</v>
      </c>
    </row>
    <row r="82" spans="1:4" ht="39.6" hidden="1" x14ac:dyDescent="0.25">
      <c r="A82" s="9" t="s">
        <v>89</v>
      </c>
      <c r="B82" s="10" t="s">
        <v>129</v>
      </c>
      <c r="C82" s="16"/>
      <c r="D82" s="16"/>
    </row>
    <row r="83" spans="1:4" s="4" customFormat="1" ht="26.4" x14ac:dyDescent="0.25">
      <c r="A83" s="7" t="s">
        <v>90</v>
      </c>
      <c r="B83" s="8" t="s">
        <v>107</v>
      </c>
      <c r="C83" s="15">
        <f>SUM(C84:C101)</f>
        <v>2436048</v>
      </c>
      <c r="D83" s="15">
        <f>SUM(D84:D101)</f>
        <v>2773612</v>
      </c>
    </row>
    <row r="84" spans="1:4" ht="39.6" x14ac:dyDescent="0.25">
      <c r="A84" s="13" t="s">
        <v>140</v>
      </c>
      <c r="B84" s="10" t="s">
        <v>130</v>
      </c>
      <c r="C84" s="16">
        <f>118379-987</f>
        <v>117392</v>
      </c>
      <c r="D84" s="16">
        <v>114900</v>
      </c>
    </row>
    <row r="85" spans="1:4" ht="52.8" x14ac:dyDescent="0.25">
      <c r="A85" s="13" t="s">
        <v>199</v>
      </c>
      <c r="B85" s="14" t="s">
        <v>198</v>
      </c>
      <c r="C85" s="16">
        <v>147096</v>
      </c>
      <c r="D85" s="16"/>
    </row>
    <row r="86" spans="1:4" ht="26.4" x14ac:dyDescent="0.25">
      <c r="A86" s="13" t="s">
        <v>141</v>
      </c>
      <c r="B86" s="10" t="s">
        <v>131</v>
      </c>
      <c r="C86" s="16">
        <f>32979+136</f>
        <v>33115</v>
      </c>
      <c r="D86" s="16">
        <v>33657</v>
      </c>
    </row>
    <row r="87" spans="1:4" ht="39.6" x14ac:dyDescent="0.25">
      <c r="A87" s="13" t="s">
        <v>148</v>
      </c>
      <c r="B87" s="14" t="s">
        <v>178</v>
      </c>
      <c r="C87" s="16">
        <f>801+17</f>
        <v>818</v>
      </c>
      <c r="D87" s="16">
        <v>809</v>
      </c>
    </row>
    <row r="88" spans="1:4" ht="52.8" x14ac:dyDescent="0.25">
      <c r="A88" s="13" t="s">
        <v>148</v>
      </c>
      <c r="B88" s="14" t="s">
        <v>220</v>
      </c>
      <c r="C88" s="16"/>
      <c r="D88" s="16">
        <v>4879</v>
      </c>
    </row>
    <row r="89" spans="1:4" ht="39.6" x14ac:dyDescent="0.25">
      <c r="A89" s="13" t="s">
        <v>181</v>
      </c>
      <c r="B89" s="10" t="s">
        <v>182</v>
      </c>
      <c r="C89" s="16">
        <f>251710+175707</f>
        <v>427417</v>
      </c>
      <c r="D89" s="16">
        <f>175707-175707</f>
        <v>0</v>
      </c>
    </row>
    <row r="90" spans="1:4" ht="52.8" x14ac:dyDescent="0.25">
      <c r="A90" s="13" t="s">
        <v>221</v>
      </c>
      <c r="B90" s="14" t="s">
        <v>222</v>
      </c>
      <c r="C90" s="16"/>
      <c r="D90" s="16">
        <v>8478</v>
      </c>
    </row>
    <row r="91" spans="1:4" ht="26.4" x14ac:dyDescent="0.25">
      <c r="A91" s="13" t="s">
        <v>142</v>
      </c>
      <c r="B91" s="10" t="s">
        <v>132</v>
      </c>
      <c r="C91" s="16">
        <v>11290</v>
      </c>
      <c r="D91" s="16"/>
    </row>
    <row r="92" spans="1:4" ht="39.6" x14ac:dyDescent="0.25">
      <c r="A92" s="13" t="s">
        <v>143</v>
      </c>
      <c r="B92" s="10" t="s">
        <v>133</v>
      </c>
      <c r="C92" s="16">
        <v>132494</v>
      </c>
      <c r="D92" s="16">
        <v>132494</v>
      </c>
    </row>
    <row r="93" spans="1:4" ht="26.4" x14ac:dyDescent="0.25">
      <c r="A93" s="13" t="s">
        <v>144</v>
      </c>
      <c r="B93" s="10" t="s">
        <v>134</v>
      </c>
      <c r="C93" s="16">
        <v>9862</v>
      </c>
      <c r="D93" s="16">
        <v>9939</v>
      </c>
    </row>
    <row r="94" spans="1:4" ht="39.6" x14ac:dyDescent="0.25">
      <c r="A94" s="13" t="s">
        <v>145</v>
      </c>
      <c r="B94" s="10" t="s">
        <v>173</v>
      </c>
      <c r="C94" s="17"/>
      <c r="D94" s="17">
        <v>5000</v>
      </c>
    </row>
    <row r="95" spans="1:4" ht="52.8" hidden="1" x14ac:dyDescent="0.25">
      <c r="A95" s="13" t="s">
        <v>146</v>
      </c>
      <c r="B95" s="10" t="s">
        <v>110</v>
      </c>
      <c r="C95" s="16"/>
      <c r="D95" s="16"/>
    </row>
    <row r="96" spans="1:4" ht="105.6" x14ac:dyDescent="0.25">
      <c r="A96" s="13" t="s">
        <v>147</v>
      </c>
      <c r="B96" s="14" t="s">
        <v>174</v>
      </c>
      <c r="C96" s="16">
        <v>29162</v>
      </c>
      <c r="D96" s="16">
        <v>29162</v>
      </c>
    </row>
    <row r="97" spans="1:4" x14ac:dyDescent="0.25">
      <c r="A97" s="13" t="s">
        <v>200</v>
      </c>
      <c r="B97" s="14" t="s">
        <v>149</v>
      </c>
      <c r="C97" s="16">
        <f>310516-4994</f>
        <v>305522</v>
      </c>
      <c r="D97" s="16"/>
    </row>
    <row r="98" spans="1:4" ht="26.4" x14ac:dyDescent="0.25">
      <c r="A98" s="13" t="s">
        <v>212</v>
      </c>
      <c r="B98" s="14" t="s">
        <v>213</v>
      </c>
      <c r="C98" s="16"/>
      <c r="D98" s="16">
        <v>10000</v>
      </c>
    </row>
    <row r="99" spans="1:4" ht="26.4" x14ac:dyDescent="0.25">
      <c r="A99" s="13" t="s">
        <v>169</v>
      </c>
      <c r="B99" s="10" t="s">
        <v>170</v>
      </c>
      <c r="C99" s="16">
        <f>1713671-942814+302360</f>
        <v>1073217</v>
      </c>
      <c r="D99" s="16">
        <f>2084984+1134690-1257077</f>
        <v>1962597</v>
      </c>
    </row>
    <row r="100" spans="1:4" x14ac:dyDescent="0.25">
      <c r="A100" s="13" t="s">
        <v>216</v>
      </c>
      <c r="B100" s="14" t="s">
        <v>217</v>
      </c>
      <c r="C100" s="16">
        <v>28739</v>
      </c>
      <c r="D100" s="16">
        <v>461697</v>
      </c>
    </row>
    <row r="101" spans="1:4" ht="26.4" x14ac:dyDescent="0.25">
      <c r="A101" s="13" t="s">
        <v>201</v>
      </c>
      <c r="B101" s="14" t="s">
        <v>202</v>
      </c>
      <c r="C101" s="16">
        <v>119924</v>
      </c>
      <c r="D101" s="16"/>
    </row>
    <row r="102" spans="1:4" s="4" customFormat="1" ht="26.4" x14ac:dyDescent="0.25">
      <c r="A102" s="7" t="s">
        <v>91</v>
      </c>
      <c r="B102" s="8" t="s">
        <v>108</v>
      </c>
      <c r="C102" s="15">
        <f>SUM(C103:C117)</f>
        <v>3200597</v>
      </c>
      <c r="D102" s="15">
        <f>SUM(D103:D117)</f>
        <v>3184677</v>
      </c>
    </row>
    <row r="103" spans="1:4" ht="52.8" x14ac:dyDescent="0.25">
      <c r="A103" s="13" t="s">
        <v>152</v>
      </c>
      <c r="B103" s="10" t="s">
        <v>150</v>
      </c>
      <c r="C103" s="16">
        <v>12942</v>
      </c>
      <c r="D103" s="16">
        <v>13031</v>
      </c>
    </row>
    <row r="104" spans="1:4" ht="39.6" x14ac:dyDescent="0.25">
      <c r="A104" s="13" t="s">
        <v>153</v>
      </c>
      <c r="B104" s="14" t="s">
        <v>151</v>
      </c>
      <c r="C104" s="16">
        <v>8906</v>
      </c>
      <c r="D104" s="16">
        <v>8906</v>
      </c>
    </row>
    <row r="105" spans="1:4" ht="79.2" x14ac:dyDescent="0.25">
      <c r="A105" s="13" t="s">
        <v>154</v>
      </c>
      <c r="B105" s="14" t="s">
        <v>176</v>
      </c>
      <c r="C105" s="16">
        <v>1012</v>
      </c>
      <c r="D105" s="16">
        <v>1012</v>
      </c>
    </row>
    <row r="106" spans="1:4" ht="39.6" x14ac:dyDescent="0.25">
      <c r="A106" s="13" t="s">
        <v>155</v>
      </c>
      <c r="B106" s="10" t="s">
        <v>168</v>
      </c>
      <c r="C106" s="16">
        <v>56</v>
      </c>
      <c r="D106" s="16">
        <v>56</v>
      </c>
    </row>
    <row r="107" spans="1:4" ht="39.6" x14ac:dyDescent="0.25">
      <c r="A107" s="13" t="s">
        <v>156</v>
      </c>
      <c r="B107" s="10" t="s">
        <v>136</v>
      </c>
      <c r="C107" s="16">
        <v>1313</v>
      </c>
      <c r="D107" s="16">
        <v>1315</v>
      </c>
    </row>
    <row r="108" spans="1:4" ht="52.8" x14ac:dyDescent="0.25">
      <c r="A108" s="13" t="s">
        <v>157</v>
      </c>
      <c r="B108" s="10" t="s">
        <v>137</v>
      </c>
      <c r="C108" s="16">
        <v>2767</v>
      </c>
      <c r="D108" s="16">
        <v>2767</v>
      </c>
    </row>
    <row r="109" spans="1:4" ht="52.8" x14ac:dyDescent="0.25">
      <c r="A109" s="13" t="s">
        <v>179</v>
      </c>
      <c r="B109" s="10" t="s">
        <v>180</v>
      </c>
      <c r="C109" s="16">
        <v>31379</v>
      </c>
      <c r="D109" s="16">
        <v>31379</v>
      </c>
    </row>
    <row r="110" spans="1:4" ht="52.8" x14ac:dyDescent="0.25">
      <c r="A110" s="13" t="s">
        <v>195</v>
      </c>
      <c r="B110" s="10" t="s">
        <v>135</v>
      </c>
      <c r="C110" s="16">
        <v>47903</v>
      </c>
      <c r="D110" s="16">
        <v>47903</v>
      </c>
    </row>
    <row r="111" spans="1:4" ht="39.6" x14ac:dyDescent="0.25">
      <c r="A111" s="13" t="s">
        <v>158</v>
      </c>
      <c r="B111" s="10" t="s">
        <v>138</v>
      </c>
      <c r="C111" s="16">
        <v>4610</v>
      </c>
      <c r="D111" s="16">
        <v>101</v>
      </c>
    </row>
    <row r="112" spans="1:4" ht="39.6" x14ac:dyDescent="0.25">
      <c r="A112" s="13" t="s">
        <v>187</v>
      </c>
      <c r="B112" s="14" t="s">
        <v>188</v>
      </c>
      <c r="C112" s="16">
        <v>11502</v>
      </c>
      <c r="D112" s="16"/>
    </row>
    <row r="113" spans="1:4" ht="158.4" x14ac:dyDescent="0.25">
      <c r="A113" s="13" t="s">
        <v>159</v>
      </c>
      <c r="B113" s="10" t="s">
        <v>175</v>
      </c>
      <c r="C113" s="16">
        <f>2831300+67563</f>
        <v>2898863</v>
      </c>
      <c r="D113" s="16">
        <f>2831300+67563</f>
        <v>2898863</v>
      </c>
    </row>
    <row r="114" spans="1:4" ht="145.19999999999999" x14ac:dyDescent="0.25">
      <c r="A114" s="13" t="s">
        <v>160</v>
      </c>
      <c r="B114" s="14" t="s">
        <v>203</v>
      </c>
      <c r="C114" s="16">
        <f>151694+3166</f>
        <v>154860</v>
      </c>
      <c r="D114" s="16">
        <f>151694+3166</f>
        <v>154860</v>
      </c>
    </row>
    <row r="115" spans="1:4" ht="66" x14ac:dyDescent="0.25">
      <c r="A115" s="13" t="s">
        <v>192</v>
      </c>
      <c r="B115" s="14" t="s">
        <v>189</v>
      </c>
      <c r="C115" s="16">
        <v>1567</v>
      </c>
      <c r="D115" s="16">
        <v>1567</v>
      </c>
    </row>
    <row r="116" spans="1:4" ht="39.6" x14ac:dyDescent="0.25">
      <c r="A116" s="13" t="s">
        <v>193</v>
      </c>
      <c r="B116" s="14" t="s">
        <v>190</v>
      </c>
      <c r="C116" s="16">
        <v>11065</v>
      </c>
      <c r="D116" s="16">
        <v>11065</v>
      </c>
    </row>
    <row r="117" spans="1:4" ht="79.2" x14ac:dyDescent="0.25">
      <c r="A117" s="13" t="s">
        <v>194</v>
      </c>
      <c r="B117" s="14" t="s">
        <v>191</v>
      </c>
      <c r="C117" s="16">
        <v>11852</v>
      </c>
      <c r="D117" s="16">
        <v>11852</v>
      </c>
    </row>
    <row r="118" spans="1:4" s="4" customFormat="1" x14ac:dyDescent="0.25">
      <c r="A118" s="7" t="s">
        <v>92</v>
      </c>
      <c r="B118" s="8" t="s">
        <v>93</v>
      </c>
      <c r="C118" s="15">
        <f>SUM(C119:C124)</f>
        <v>657076</v>
      </c>
      <c r="D118" s="15">
        <f>SUM(D119:D124)</f>
        <v>318638</v>
      </c>
    </row>
    <row r="119" spans="1:4" s="4" customFormat="1" ht="52.8" x14ac:dyDescent="0.25">
      <c r="A119" s="13" t="s">
        <v>204</v>
      </c>
      <c r="B119" s="14" t="s">
        <v>205</v>
      </c>
      <c r="C119" s="16">
        <v>5971</v>
      </c>
      <c r="D119" s="16">
        <v>6079</v>
      </c>
    </row>
    <row r="120" spans="1:4" s="4" customFormat="1" ht="79.2" x14ac:dyDescent="0.25">
      <c r="A120" s="13" t="s">
        <v>206</v>
      </c>
      <c r="B120" s="14" t="s">
        <v>207</v>
      </c>
      <c r="C120" s="16">
        <v>126711</v>
      </c>
      <c r="D120" s="16">
        <v>126711</v>
      </c>
    </row>
    <row r="121" spans="1:4" s="4" customFormat="1" ht="105.6" x14ac:dyDescent="0.25">
      <c r="A121" s="13" t="s">
        <v>218</v>
      </c>
      <c r="B121" s="14" t="s">
        <v>219</v>
      </c>
      <c r="C121" s="16">
        <v>1719</v>
      </c>
      <c r="D121" s="16">
        <v>1641</v>
      </c>
    </row>
    <row r="122" spans="1:4" s="4" customFormat="1" ht="39.6" x14ac:dyDescent="0.25">
      <c r="A122" s="13" t="s">
        <v>208</v>
      </c>
      <c r="B122" s="14" t="s">
        <v>209</v>
      </c>
      <c r="C122" s="16">
        <v>156121</v>
      </c>
      <c r="D122" s="16">
        <v>156121</v>
      </c>
    </row>
    <row r="123" spans="1:4" s="4" customFormat="1" ht="26.4" x14ac:dyDescent="0.25">
      <c r="A123" s="13" t="s">
        <v>183</v>
      </c>
      <c r="B123" s="14" t="s">
        <v>184</v>
      </c>
      <c r="C123" s="16">
        <v>3115</v>
      </c>
      <c r="D123" s="16">
        <v>28086</v>
      </c>
    </row>
    <row r="124" spans="1:4" ht="26.4" x14ac:dyDescent="0.25">
      <c r="A124" s="13" t="s">
        <v>210</v>
      </c>
      <c r="B124" s="14" t="s">
        <v>211</v>
      </c>
      <c r="C124" s="16">
        <v>363439</v>
      </c>
      <c r="D124" s="16"/>
    </row>
    <row r="125" spans="1:4" s="4" customFormat="1" hidden="1" x14ac:dyDescent="0.25">
      <c r="A125" s="7" t="s">
        <v>109</v>
      </c>
      <c r="B125" s="8" t="s">
        <v>94</v>
      </c>
      <c r="C125" s="15">
        <f>C126</f>
        <v>0</v>
      </c>
      <c r="D125" s="15">
        <f>D126</f>
        <v>0</v>
      </c>
    </row>
    <row r="126" spans="1:4" ht="26.4" hidden="1" x14ac:dyDescent="0.25">
      <c r="A126" s="9" t="s">
        <v>101</v>
      </c>
      <c r="B126" s="10" t="s">
        <v>95</v>
      </c>
      <c r="C126" s="16"/>
      <c r="D126" s="16"/>
    </row>
    <row r="127" spans="1:4" s="4" customFormat="1" x14ac:dyDescent="0.25">
      <c r="A127" s="7"/>
      <c r="B127" s="6" t="s">
        <v>96</v>
      </c>
      <c r="C127" s="15">
        <f>C42+C78+C79</f>
        <v>12861983</v>
      </c>
      <c r="D127" s="15">
        <f>D42+D78+D79</f>
        <v>12968424</v>
      </c>
    </row>
    <row r="128" spans="1:4" x14ac:dyDescent="0.25">
      <c r="A128" s="2"/>
      <c r="B128" s="3"/>
      <c r="D128" s="19" t="s">
        <v>226</v>
      </c>
    </row>
    <row r="129" spans="1:2" x14ac:dyDescent="0.25">
      <c r="A129" s="2"/>
      <c r="B129" s="3"/>
    </row>
    <row r="130" spans="1:2" x14ac:dyDescent="0.25">
      <c r="A130" s="2"/>
      <c r="B130" s="3"/>
    </row>
    <row r="131" spans="1:2" x14ac:dyDescent="0.25">
      <c r="A131" s="2"/>
      <c r="B131" s="3"/>
    </row>
    <row r="132" spans="1:2" x14ac:dyDescent="0.25">
      <c r="A132" s="2"/>
      <c r="B132" s="3"/>
    </row>
    <row r="133" spans="1:2" x14ac:dyDescent="0.25">
      <c r="A133" s="2"/>
      <c r="B133" s="3"/>
    </row>
    <row r="134" spans="1:2" x14ac:dyDescent="0.25">
      <c r="A134" s="2"/>
      <c r="B134" s="3"/>
    </row>
    <row r="135" spans="1:2" x14ac:dyDescent="0.25">
      <c r="A135" s="2"/>
      <c r="B135" s="3"/>
    </row>
    <row r="136" spans="1:2" x14ac:dyDescent="0.25">
      <c r="A136" s="2"/>
      <c r="B136" s="3"/>
    </row>
    <row r="137" spans="1:2" x14ac:dyDescent="0.25">
      <c r="A137" s="2"/>
      <c r="B137" s="3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2025-04-11T08:26:42Z</dcterms:modified>
</cp:coreProperties>
</file>