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065"/>
  </bookViews>
  <sheets>
    <sheet name="Лист1" sheetId="1" r:id="rId1"/>
  </sheets>
  <definedNames>
    <definedName name="_xlnm.Print_Titles" localSheetId="0">Лист1!$4:$4</definedName>
    <definedName name="_xlnm.Print_Area" localSheetId="0">Лист1!$A$1:$G$178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C7" i="1"/>
  <c r="D31" i="1"/>
  <c r="E14" i="1" l="1"/>
  <c r="F14" i="1"/>
  <c r="F79" i="1"/>
  <c r="G79" i="1"/>
  <c r="G78" i="1" s="1"/>
  <c r="G77" i="1" s="1"/>
  <c r="G14" i="1"/>
  <c r="G59" i="1"/>
  <c r="F59" i="1"/>
  <c r="E59" i="1"/>
  <c r="D59" i="1"/>
  <c r="C59" i="1"/>
  <c r="D34" i="1"/>
  <c r="E34" i="1"/>
  <c r="F34" i="1"/>
  <c r="G34" i="1"/>
  <c r="C34" i="1"/>
  <c r="D43" i="1"/>
  <c r="F43" i="1"/>
  <c r="G43" i="1"/>
  <c r="C43" i="1"/>
  <c r="D50" i="1"/>
  <c r="F78" i="1"/>
  <c r="F77" i="1" s="1"/>
  <c r="F50" i="1"/>
  <c r="F55" i="1"/>
  <c r="G50" i="1"/>
  <c r="G55" i="1"/>
  <c r="F47" i="1"/>
  <c r="G47" i="1"/>
  <c r="F40" i="1"/>
  <c r="G40" i="1"/>
  <c r="F27" i="1"/>
  <c r="G27" i="1"/>
  <c r="F22" i="1"/>
  <c r="G22" i="1"/>
  <c r="F6" i="1"/>
  <c r="G6" i="1"/>
  <c r="D6" i="1"/>
  <c r="D14" i="1"/>
  <c r="D26" i="1"/>
  <c r="D22" i="1"/>
  <c r="D27" i="1"/>
  <c r="E6" i="1"/>
  <c r="E22" i="1"/>
  <c r="E27" i="1"/>
  <c r="C14" i="1"/>
  <c r="C22" i="1"/>
  <c r="C27" i="1"/>
  <c r="E50" i="1"/>
  <c r="E47" i="1"/>
  <c r="E26" i="1"/>
  <c r="E40" i="1"/>
  <c r="E74" i="1"/>
  <c r="E55" i="1"/>
  <c r="E79" i="1"/>
  <c r="E78" i="1" s="1"/>
  <c r="E77" i="1" s="1"/>
  <c r="E147" i="1"/>
  <c r="E148" i="1"/>
  <c r="E149" i="1"/>
  <c r="E152" i="1"/>
  <c r="E154" i="1"/>
  <c r="E155" i="1"/>
  <c r="E161" i="1"/>
  <c r="E162" i="1"/>
  <c r="E170" i="1"/>
  <c r="E71" i="1"/>
  <c r="E70" i="1"/>
  <c r="E69" i="1"/>
  <c r="E67" i="1"/>
  <c r="C26" i="1"/>
  <c r="D40" i="1"/>
  <c r="C50" i="1"/>
  <c r="D55" i="1"/>
  <c r="C55" i="1"/>
  <c r="C71" i="1"/>
  <c r="C67" i="1"/>
  <c r="C69" i="1"/>
  <c r="C70" i="1"/>
  <c r="D67" i="1"/>
  <c r="D69" i="1"/>
  <c r="D70" i="1"/>
  <c r="D71" i="1"/>
  <c r="D74" i="1"/>
  <c r="C74" i="1"/>
  <c r="D147" i="1"/>
  <c r="D148" i="1"/>
  <c r="D149" i="1"/>
  <c r="D152" i="1"/>
  <c r="D154" i="1"/>
  <c r="D155" i="1"/>
  <c r="D161" i="1"/>
  <c r="D162" i="1"/>
  <c r="D170" i="1"/>
  <c r="D79" i="1"/>
  <c r="D78" i="1" s="1"/>
  <c r="D77" i="1" s="1"/>
  <c r="C147" i="1"/>
  <c r="C148" i="1"/>
  <c r="C149" i="1"/>
  <c r="C152" i="1"/>
  <c r="C154" i="1"/>
  <c r="C155" i="1"/>
  <c r="C161" i="1"/>
  <c r="C162" i="1"/>
  <c r="C170" i="1"/>
  <c r="C79" i="1"/>
  <c r="C78" i="1" s="1"/>
  <c r="C77" i="1" s="1"/>
  <c r="C42" i="1" l="1"/>
  <c r="C32" i="1" s="1"/>
  <c r="C76" i="1" s="1"/>
  <c r="G31" i="1"/>
  <c r="D42" i="1"/>
  <c r="D32" i="1" s="1"/>
  <c r="D76" i="1" s="1"/>
  <c r="G42" i="1"/>
  <c r="G32" i="1" s="1"/>
  <c r="G76" i="1" s="1"/>
  <c r="F42" i="1"/>
  <c r="F32" i="1" s="1"/>
  <c r="F76" i="1" s="1"/>
  <c r="E42" i="1"/>
  <c r="E32" i="1" s="1"/>
  <c r="E76" i="1" s="1"/>
  <c r="F31" i="1"/>
  <c r="E31" i="1"/>
  <c r="C31" i="1"/>
  <c r="G178" i="1" l="1"/>
  <c r="E178" i="1"/>
  <c r="E5" i="1"/>
  <c r="F178" i="1"/>
  <c r="F5" i="1"/>
  <c r="D178" i="1"/>
  <c r="D5" i="1"/>
  <c r="C178" i="1"/>
  <c r="C5" i="1"/>
  <c r="G5" i="1"/>
</calcChain>
</file>

<file path=xl/sharedStrings.xml><?xml version="1.0" encoding="utf-8"?>
<sst xmlns="http://schemas.openxmlformats.org/spreadsheetml/2006/main" count="354" uniqueCount="342">
  <si>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</si>
  <si>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</si>
  <si>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</si>
  <si>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</si>
  <si>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</si>
  <si>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</si>
  <si>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</si>
  <si>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</si>
  <si>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</si>
  <si>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</si>
  <si>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</si>
  <si>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</si>
  <si>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</si>
  <si>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</si>
  <si>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</si>
  <si>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</si>
  <si>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</si>
  <si>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</si>
  <si>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</si>
  <si>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</si>
  <si>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</si>
  <si>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</si>
  <si>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</si>
  <si>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</si>
  <si>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</si>
  <si>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</si>
  <si>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</si>
  <si>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</si>
  <si>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</si>
  <si>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</si>
  <si>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</si>
  <si>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</si>
  <si>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</si>
  <si>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</si>
  <si>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</si>
  <si>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</si>
  <si>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</si>
  <si>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</si>
  <si>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</si>
  <si>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</si>
  <si>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</si>
  <si>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</si>
  <si>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</si>
  <si>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</si>
  <si>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</si>
  <si>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</si>
  <si>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</si>
  <si>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</si>
  <si>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</si>
  <si>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</si>
  <si>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</si>
  <si>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</si>
  <si>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</si>
  <si>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</si>
  <si>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</si>
  <si>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</si>
  <si>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</si>
  <si>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</si>
  <si>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</si>
  <si>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</si>
  <si>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</si>
  <si>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</si>
  <si>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</si>
  <si>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</si>
  <si>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</si>
  <si>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</si>
  <si>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</si>
  <si>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</si>
  <si>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</si>
  <si>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</si>
  <si>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</si>
  <si>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</si>
  <si>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</si>
  <si>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</si>
  <si>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</si>
  <si>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</si>
  <si>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</si>
  <si>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</si>
  <si>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</si>
  <si>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</si>
  <si>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</si>
  <si>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</si>
  <si>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</si>
  <si>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</si>
  <si>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</si>
  <si>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</si>
  <si>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</si>
  <si>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</si>
  <si>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</si>
  <si>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</si>
  <si>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</si>
  <si>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</si>
  <si>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</si>
  <si>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</si>
  <si>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ВСЕГО ДОХОДОВ</t>
  </si>
  <si>
    <t>НАЛОГОВЫЕ И НЕНАЛОГОВЫЕ ДОХОДЫ</t>
  </si>
  <si>
    <t>Налоги на прибыль, доходы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</si>
  <si>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</si>
  <si>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</si>
  <si>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</si>
  <si>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</si>
  <si>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</si>
  <si>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</si>
  <si>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</si>
  <si>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</si>
  <si>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</si>
  <si>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</si>
  <si>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</si>
  <si>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</si>
  <si>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</si>
  <si>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</si>
  <si>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</si>
  <si>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</si>
  <si>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</si>
  <si>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</si>
  <si>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</si>
  <si>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</si>
  <si>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</si>
  <si>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</si>
  <si>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</si>
  <si>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</si>
  <si>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</si>
  <si>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</si>
  <si>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</si>
  <si>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</si>
  <si>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</si>
  <si>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</si>
  <si>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</si>
  <si>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</si>
  <si>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</si>
  <si>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</si>
  <si>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</si>
  <si>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</si>
  <si>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</si>
  <si>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</si>
  <si>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</si>
  <si>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</si>
  <si>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</si>
  <si>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</si>
  <si>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</si>
  <si>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</si>
  <si>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</si>
  <si>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</si>
  <si>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</si>
  <si>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</si>
  <si>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</si>
  <si>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</si>
  <si>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</si>
  <si>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</si>
  <si>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</si>
  <si>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</si>
  <si>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</si>
  <si>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</si>
  <si>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</si>
  <si>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</si>
  <si>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</si>
  <si>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</si>
  <si>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</si>
  <si>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</si>
  <si>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</si>
  <si>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</si>
  <si>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</si>
  <si>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</si>
  <si>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</si>
  <si>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</si>
  <si>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</si>
  <si>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</si>
  <si>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</si>
  <si>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</si>
  <si>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</si>
  <si>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</si>
  <si>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</si>
  <si>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</si>
  <si>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</si>
  <si>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</si>
  <si>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</si>
  <si>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</si>
  <si>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</si>
  <si>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</si>
  <si>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</si>
  <si>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</si>
  <si>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</si>
  <si>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</si>
  <si>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</si>
  <si>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</si>
  <si>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</si>
  <si>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</si>
  <si>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</si>
  <si>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</si>
  <si>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</si>
  <si>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</si>
  <si>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</si>
  <si>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</si>
  <si>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</si>
  <si>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</si>
  <si>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</si>
  <si>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</si>
  <si>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</si>
  <si>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</si>
  <si>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</si>
  <si>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</si>
  <si>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</si>
  <si>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</si>
  <si>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</si>
  <si>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</si>
  <si>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</si>
  <si>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</si>
  <si>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</si>
  <si>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</si>
  <si>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</si>
  <si>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</si>
  <si>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</si>
  <si>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</si>
  <si>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</si>
  <si>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</si>
  <si>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</si>
  <si>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</si>
  <si>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</si>
  <si>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</si>
  <si>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</si>
  <si>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</si>
  <si>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</si>
  <si>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</si>
  <si>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</si>
  <si>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</si>
  <si>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</si>
  <si>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</si>
  <si>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</si>
  <si>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</si>
  <si>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</si>
  <si>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</si>
  <si>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</si>
  <si>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</si>
  <si>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</si>
  <si>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</si>
  <si>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</si>
  <si>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</si>
  <si>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</si>
  <si>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</si>
  <si>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</si>
  <si>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</si>
  <si>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</si>
  <si>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</si>
  <si>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</si>
  <si>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</si>
  <si>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</si>
  <si>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</si>
  <si>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</si>
  <si>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</si>
  <si>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</si>
  <si>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</si>
  <si>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</si>
  <si>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</si>
  <si>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</si>
  <si>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00011601000010000140</t>
  </si>
  <si>
    <t>00011611000010000140</t>
  </si>
  <si>
    <t>00011607000000000140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</si>
  <si>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</si>
  <si>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</si>
  <si>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</si>
  <si>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00021800000000000000</t>
  </si>
  <si>
    <t>00021900000000000000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</si>
  <si>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</si>
  <si>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</si>
  <si>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00010606000000000110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</si>
  <si>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</si>
  <si>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</si>
  <si>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</si>
  <si>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</si>
  <si>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</si>
  <si>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</si>
  <si>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</si>
  <si>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</si>
  <si>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00020225172040000150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</si>
  <si>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</si>
  <si>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</si>
  <si>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</si>
  <si>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</si>
  <si>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</si>
  <si>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</si>
  <si>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</si>
  <si>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</si>
  <si>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00020229999045555150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</si>
  <si>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</si>
  <si>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</si>
  <si>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На капитальный ремонт сетей водоснабжения, водоотведения, теплоснабжения</t>
  </si>
  <si>
    <t>На проведение капитального ремонта муниципальных объектов физической культуры и спорта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</si>
  <si>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</si>
  <si>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00020229999046198150</t>
  </si>
  <si>
    <t>На благоустройство зон для досуга и отдыха населения в парках культуры и отдыха</t>
  </si>
  <si>
    <t>00020229999046199150</t>
  </si>
  <si>
    <t>На капитальный ремонт объектов теплоснабжения</t>
  </si>
  <si>
    <t>00020229999046226150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</si>
  <si>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</si>
  <si>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</si>
  <si>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</si>
  <si>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</si>
  <si>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</si>
  <si>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</si>
  <si>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</si>
  <si>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</si>
  <si>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</si>
  <si>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</si>
  <si>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</si>
  <si>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</si>
  <si>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</si>
  <si>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</si>
  <si>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</si>
  <si>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</si>
  <si>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</si>
  <si>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</si>
  <si>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</si>
  <si>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</si>
  <si>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</si>
  <si>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</si>
  <si>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</si>
  <si>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</si>
  <si>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</si>
  <si>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</si>
  <si>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</si>
  <si>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</si>
  <si>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</si>
  <si>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</si>
  <si>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</si>
  <si>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</si>
  <si>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</si>
  <si>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</si>
  <si>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тыс.руб.</t>
  </si>
  <si>
    <t>00010900000000000000</t>
  </si>
  <si>
    <t>Задолженность и перерасчеиты по отмененным налогам,сборам и иным обязательным платежам</t>
  </si>
  <si>
    <t>Прочие дотации</t>
  </si>
  <si>
    <t>Налоги на товары (работы, услуги), реализуемые на территории Российской Федерации (акцизы)</t>
  </si>
  <si>
    <t>Проект 
2026 год</t>
  </si>
  <si>
    <t>Проект 
2027 год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</si>
  <si>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</si>
  <si>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</si>
  <si>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</si>
  <si>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</si>
  <si>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Сведения о прогнозируемых объемах поступлений по видам доходов на 2026 год и на плановый период 2027 и 2028 годов 
в сравнении с ожидаемым исполнением за 2025 год и отчетом за 2024 год  бюдета Наро-Фоминского городского округа </t>
  </si>
  <si>
    <t xml:space="preserve">2024 год (отчет)   </t>
  </si>
  <si>
    <t>Ожидаемое исполнение 2025г.</t>
  </si>
  <si>
    <t>Проект 
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</si>
</sst>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" fillId="2" borderId="0" xfId="0" applyFont="1" applyFill="1" applyAlignment="1">
      <alignment horizontal="left" indent="32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abSelected="1" view="pageBreakPreview" topLeftCell="A75" zoomScaleSheetLayoutView="100" workbookViewId="0">
      <selection activeCell="G141" sqref="G141"/>
    </sheetView>
  </sheetViews>
  <sheetFormatPr defaultColWidth="8.85546875" defaultRowHeight="12.75" x14ac:dyDescent="0.2"/>
  <cols>
    <col min="1" max="1" width="21.7109375" style="1" customWidth="1"/>
    <col min="2" max="2" width="57.85546875" style="1" customWidth="1"/>
    <col min="3" max="3" width="11.42578125" style="1" customWidth="1"/>
    <col min="4" max="4" width="13.7109375" style="30" customWidth="1"/>
    <col min="5" max="5" width="11" style="1" customWidth="1"/>
    <col min="6" max="6" width="10.5703125" style="1" customWidth="1"/>
    <col min="7" max="7" width="11.42578125" style="1" customWidth="1"/>
    <col min="8" max="8" width="8.85546875" style="1"/>
    <col min="9" max="9" width="17.7109375" style="1" customWidth="1"/>
    <col min="10" max="16384" width="8.85546875" style="1"/>
  </cols>
  <sheetData>
    <row r="1" spans="1:9" x14ac:dyDescent="0.2">
      <c r="B1" s="27"/>
      <c r="C1" s="16"/>
      <c r="D1" s="29"/>
      <c r="E1" s="18"/>
      <c r="F1" s="18"/>
      <c r="G1" s="18"/>
    </row>
    <row r="2" spans="1:9" ht="32.450000000000003" customHeight="1" x14ac:dyDescent="0.2">
      <c r="A2" s="28" t="s">
        <v>338</v>
      </c>
      <c r="B2" s="28"/>
      <c r="C2" s="28"/>
      <c r="D2" s="28"/>
      <c r="E2" s="28"/>
      <c r="F2" s="28"/>
      <c r="G2" s="28"/>
    </row>
    <row r="3" spans="1:9" x14ac:dyDescent="0.2">
      <c r="A3" s="1" t="s">
        <v>327</v>
      </c>
    </row>
    <row r="4" spans="1:9" ht="38.25" x14ac:dyDescent="0.2">
      <c r="A4" s="4" t="s">
        <v>0</v>
      </c>
      <c r="B4" s="4" t="s">
        <v>2</v>
      </c>
      <c r="C4" s="4" t="s">
        <v>339</v>
      </c>
      <c r="D4" s="31" t="s">
        <v>340</v>
      </c>
      <c r="E4" s="4" t="s">
        <v>332</v>
      </c>
      <c r="F4" s="4" t="s">
        <v>333</v>
      </c>
      <c r="G4" s="4" t="s">
        <v>341</v>
      </c>
    </row>
    <row r="5" spans="1:9" s="2" customFormat="1" x14ac:dyDescent="0.2">
      <c r="A5" s="5" t="s">
        <v>1</v>
      </c>
      <c r="B5" s="4" t="s">
        <v>95</v>
      </c>
      <c r="C5" s="13">
        <f>C31+C76</f>
        <v>6465753</v>
      </c>
      <c r="D5" s="32">
        <f>D31+D76</f>
        <v>8463003</v>
      </c>
      <c r="E5" s="13">
        <f>E31+E76</f>
        <v>8277417</v>
      </c>
      <c r="F5" s="13">
        <f t="shared" ref="F5:G5" si="0">F31+F76</f>
        <v>7301712</v>
      </c>
      <c r="G5" s="13">
        <f t="shared" si="0"/>
        <v>7606824</v>
      </c>
      <c r="I5" s="1"/>
    </row>
    <row r="6" spans="1:9" s="2" customFormat="1" x14ac:dyDescent="0.2">
      <c r="A6" s="5" t="s">
        <v>3</v>
      </c>
      <c r="B6" s="6" t="s">
        <v>96</v>
      </c>
      <c r="C6" s="13">
        <v>3593863</v>
      </c>
      <c r="D6" s="32">
        <f>D7+D8</f>
        <v>5068819</v>
      </c>
      <c r="E6" s="13">
        <f>E7+E8</f>
        <v>4877793</v>
      </c>
      <c r="F6" s="13">
        <f t="shared" ref="F6:G6" si="1">F7+F8</f>
        <v>3513653</v>
      </c>
      <c r="G6" s="13">
        <f t="shared" si="1"/>
        <v>3408825</v>
      </c>
      <c r="I6" s="1"/>
    </row>
    <row r="7" spans="1:9" ht="25.5" x14ac:dyDescent="0.2">
      <c r="A7" s="7" t="s">
        <v>4</v>
      </c>
      <c r="B7" s="8" t="s">
        <v>53</v>
      </c>
      <c r="C7" s="26">
        <f>C6-C8</f>
        <v>1193730</v>
      </c>
      <c r="D7" s="33">
        <v>1397993</v>
      </c>
      <c r="E7" s="14">
        <v>1608475</v>
      </c>
      <c r="F7" s="14">
        <v>1787611</v>
      </c>
      <c r="G7" s="14">
        <v>1984300</v>
      </c>
    </row>
    <row r="8" spans="1:9" x14ac:dyDescent="0.2">
      <c r="A8" s="7" t="s">
        <v>4</v>
      </c>
      <c r="B8" s="8" t="s">
        <v>5</v>
      </c>
      <c r="C8" s="26">
        <v>2400133</v>
      </c>
      <c r="D8" s="33">
        <v>3670826</v>
      </c>
      <c r="E8" s="14">
        <v>3269318</v>
      </c>
      <c r="F8" s="14">
        <v>1726042</v>
      </c>
      <c r="G8" s="14">
        <v>1424525</v>
      </c>
    </row>
    <row r="9" spans="1:9" s="2" customFormat="1" ht="25.5" x14ac:dyDescent="0.2">
      <c r="A9" s="5" t="s">
        <v>6</v>
      </c>
      <c r="B9" s="6" t="s">
        <v>331</v>
      </c>
      <c r="C9" s="13">
        <v>100000</v>
      </c>
      <c r="D9" s="32">
        <v>104213</v>
      </c>
      <c r="E9" s="13">
        <v>118385</v>
      </c>
      <c r="F9" s="13">
        <v>131216</v>
      </c>
      <c r="G9" s="13">
        <v>136727</v>
      </c>
    </row>
    <row r="10" spans="1:9" ht="51" hidden="1" x14ac:dyDescent="0.2">
      <c r="A10" s="11" t="s">
        <v>8</v>
      </c>
      <c r="B10" s="8" t="s">
        <v>7</v>
      </c>
      <c r="C10" s="14">
        <v>42066</v>
      </c>
      <c r="D10" s="17">
        <v>42066</v>
      </c>
      <c r="E10" s="14">
        <v>42066</v>
      </c>
      <c r="F10" s="14"/>
      <c r="G10" s="14"/>
      <c r="I10" s="2"/>
    </row>
    <row r="11" spans="1:9" ht="63.75" hidden="1" x14ac:dyDescent="0.2">
      <c r="A11" s="11" t="s">
        <v>13</v>
      </c>
      <c r="B11" s="8" t="s">
        <v>9</v>
      </c>
      <c r="C11" s="14">
        <v>241</v>
      </c>
      <c r="D11" s="17">
        <v>241</v>
      </c>
      <c r="E11" s="14">
        <v>241</v>
      </c>
      <c r="F11" s="14"/>
      <c r="G11" s="14"/>
      <c r="I11" s="2"/>
    </row>
    <row r="12" spans="1:9" ht="51" hidden="1" x14ac:dyDescent="0.2">
      <c r="A12" s="11" t="s">
        <v>14</v>
      </c>
      <c r="B12" s="8" t="s">
        <v>10</v>
      </c>
      <c r="C12" s="14">
        <v>49855</v>
      </c>
      <c r="D12" s="17">
        <v>49855</v>
      </c>
      <c r="E12" s="14">
        <v>49855</v>
      </c>
      <c r="F12" s="14"/>
      <c r="G12" s="14"/>
      <c r="I12" s="2"/>
    </row>
    <row r="13" spans="1:9" ht="51" hidden="1" x14ac:dyDescent="0.2">
      <c r="A13" s="11" t="s">
        <v>15</v>
      </c>
      <c r="B13" s="8" t="s">
        <v>11</v>
      </c>
      <c r="C13" s="14">
        <v>-4922</v>
      </c>
      <c r="D13" s="17">
        <v>-4922</v>
      </c>
      <c r="E13" s="14">
        <v>-4922</v>
      </c>
      <c r="F13" s="14"/>
      <c r="G13" s="14"/>
      <c r="I13" s="2"/>
    </row>
    <row r="14" spans="1:9" s="2" customFormat="1" x14ac:dyDescent="0.2">
      <c r="A14" s="5" t="s">
        <v>22</v>
      </c>
      <c r="B14" s="6" t="s">
        <v>12</v>
      </c>
      <c r="C14" s="13">
        <f>C15+C18+C19+C20+C21</f>
        <v>912122</v>
      </c>
      <c r="D14" s="32">
        <f>D15+D18+D19+D20+D21</f>
        <v>1185200</v>
      </c>
      <c r="E14" s="13">
        <f>E15+E18+E19+E20+E21</f>
        <v>1255514</v>
      </c>
      <c r="F14" s="13">
        <f>F15+F18+F19+F20+F21</f>
        <v>1566962</v>
      </c>
      <c r="G14" s="13">
        <f>G15+G18+G19+G20+G21</f>
        <v>1940427</v>
      </c>
    </row>
    <row r="15" spans="1:9" ht="38.25" x14ac:dyDescent="0.2">
      <c r="A15" s="7" t="s">
        <v>23</v>
      </c>
      <c r="B15" s="8" t="s">
        <v>16</v>
      </c>
      <c r="C15" s="14">
        <v>810305</v>
      </c>
      <c r="D15" s="17">
        <v>998109</v>
      </c>
      <c r="E15" s="14">
        <v>1177963</v>
      </c>
      <c r="F15" s="14">
        <v>1470236</v>
      </c>
      <c r="G15" s="14">
        <v>1822617</v>
      </c>
    </row>
    <row r="16" spans="1:9" ht="25.5" hidden="1" x14ac:dyDescent="0.2">
      <c r="A16" s="7" t="s">
        <v>24</v>
      </c>
      <c r="B16" s="8" t="s">
        <v>17</v>
      </c>
      <c r="C16" s="14"/>
      <c r="D16" s="17"/>
      <c r="E16" s="14"/>
      <c r="F16" s="14"/>
      <c r="G16" s="14"/>
    </row>
    <row r="17" spans="1:7" ht="52.9" hidden="1" customHeight="1" x14ac:dyDescent="0.2">
      <c r="A17" s="7" t="s">
        <v>25</v>
      </c>
      <c r="B17" s="8" t="s">
        <v>97</v>
      </c>
      <c r="C17" s="14"/>
      <c r="D17" s="17"/>
      <c r="E17" s="14"/>
      <c r="F17" s="14"/>
      <c r="G17" s="14"/>
    </row>
    <row r="18" spans="1:7" ht="13.15" customHeight="1" x14ac:dyDescent="0.2">
      <c r="A18" s="7" t="s">
        <v>26</v>
      </c>
      <c r="B18" s="8" t="s">
        <v>18</v>
      </c>
      <c r="C18" s="14">
        <v>378</v>
      </c>
      <c r="D18" s="17">
        <v>506</v>
      </c>
      <c r="E18" s="14">
        <v>0</v>
      </c>
      <c r="F18" s="14">
        <v>0</v>
      </c>
      <c r="G18" s="14">
        <v>0</v>
      </c>
    </row>
    <row r="19" spans="1:7" x14ac:dyDescent="0.2">
      <c r="A19" s="7" t="s">
        <v>27</v>
      </c>
      <c r="B19" s="8" t="s">
        <v>19</v>
      </c>
      <c r="C19" s="14">
        <v>0</v>
      </c>
      <c r="D19" s="17">
        <v>0</v>
      </c>
      <c r="E19" s="14">
        <v>0</v>
      </c>
      <c r="F19" s="14">
        <v>7500</v>
      </c>
      <c r="G19" s="14">
        <v>15833</v>
      </c>
    </row>
    <row r="20" spans="1:7" ht="25.5" x14ac:dyDescent="0.2">
      <c r="A20" s="7" t="s">
        <v>28</v>
      </c>
      <c r="B20" s="8" t="s">
        <v>20</v>
      </c>
      <c r="C20" s="14">
        <v>98836</v>
      </c>
      <c r="D20" s="17">
        <v>184000</v>
      </c>
      <c r="E20" s="14">
        <v>74338</v>
      </c>
      <c r="F20" s="14">
        <v>85681</v>
      </c>
      <c r="G20" s="14">
        <v>98088</v>
      </c>
    </row>
    <row r="21" spans="1:7" ht="38.25" x14ac:dyDescent="0.2">
      <c r="A21" s="7" t="s">
        <v>262</v>
      </c>
      <c r="B21" s="8" t="s">
        <v>263</v>
      </c>
      <c r="C21" s="14">
        <v>2603</v>
      </c>
      <c r="D21" s="17">
        <v>2585</v>
      </c>
      <c r="E21" s="14">
        <v>3213</v>
      </c>
      <c r="F21" s="14">
        <v>3545</v>
      </c>
      <c r="G21" s="14">
        <v>3889</v>
      </c>
    </row>
    <row r="22" spans="1:7" s="2" customFormat="1" x14ac:dyDescent="0.2">
      <c r="A22" s="5" t="s">
        <v>103</v>
      </c>
      <c r="B22" s="6" t="s">
        <v>21</v>
      </c>
      <c r="C22" s="13">
        <f>SUM(C23:C24)</f>
        <v>1097968</v>
      </c>
      <c r="D22" s="32">
        <f>SUM(D23:D24)</f>
        <v>1249907</v>
      </c>
      <c r="E22" s="13">
        <f>SUM(E23:E24)</f>
        <v>1305869</v>
      </c>
      <c r="F22" s="13">
        <f t="shared" ref="F22:G22" si="2">SUM(F23:F24)</f>
        <v>1361753</v>
      </c>
      <c r="G22" s="13">
        <f t="shared" si="2"/>
        <v>1381354</v>
      </c>
    </row>
    <row r="23" spans="1:7" ht="38.25" x14ac:dyDescent="0.2">
      <c r="A23" s="7" t="s">
        <v>32</v>
      </c>
      <c r="B23" s="8" t="s">
        <v>29</v>
      </c>
      <c r="C23" s="14">
        <v>319789</v>
      </c>
      <c r="D23" s="17">
        <v>376081</v>
      </c>
      <c r="E23" s="14">
        <v>422022</v>
      </c>
      <c r="F23" s="14">
        <v>470367</v>
      </c>
      <c r="G23" s="14">
        <v>489968</v>
      </c>
    </row>
    <row r="24" spans="1:7" x14ac:dyDescent="0.2">
      <c r="A24" s="7" t="s">
        <v>264</v>
      </c>
      <c r="B24" s="8" t="s">
        <v>112</v>
      </c>
      <c r="C24" s="14">
        <v>778179</v>
      </c>
      <c r="D24" s="17">
        <v>873826</v>
      </c>
      <c r="E24" s="14">
        <v>883847</v>
      </c>
      <c r="F24" s="14">
        <v>891386</v>
      </c>
      <c r="G24" s="14">
        <v>891386</v>
      </c>
    </row>
    <row r="25" spans="1:7" ht="25.5" hidden="1" x14ac:dyDescent="0.2">
      <c r="A25" s="7" t="s">
        <v>33</v>
      </c>
      <c r="B25" s="8" t="s">
        <v>30</v>
      </c>
      <c r="C25" s="15">
        <v>291197</v>
      </c>
      <c r="D25" s="17">
        <v>291197</v>
      </c>
      <c r="E25" s="15">
        <v>291197</v>
      </c>
      <c r="F25" s="15"/>
      <c r="G25" s="15"/>
    </row>
    <row r="26" spans="1:7" ht="25.5" hidden="1" x14ac:dyDescent="0.2">
      <c r="A26" s="7" t="s">
        <v>34</v>
      </c>
      <c r="B26" s="8" t="s">
        <v>31</v>
      </c>
      <c r="C26" s="15">
        <f>263676-13058</f>
        <v>250618</v>
      </c>
      <c r="D26" s="17">
        <f>263676-13058</f>
        <v>250618</v>
      </c>
      <c r="E26" s="15">
        <f>263676-13058</f>
        <v>250618</v>
      </c>
      <c r="F26" s="15"/>
      <c r="G26" s="15"/>
    </row>
    <row r="27" spans="1:7" s="2" customFormat="1" x14ac:dyDescent="0.2">
      <c r="A27" s="5" t="s">
        <v>38</v>
      </c>
      <c r="B27" s="6" t="s">
        <v>35</v>
      </c>
      <c r="C27" s="13">
        <f>SUM(C28:C29)</f>
        <v>49987</v>
      </c>
      <c r="D27" s="32">
        <f>SUM(D28:D29)</f>
        <v>100434</v>
      </c>
      <c r="E27" s="13">
        <f>SUM(E28:E29)</f>
        <v>113598</v>
      </c>
      <c r="F27" s="13">
        <f t="shared" ref="F27:G27" si="3">SUM(F28:F29)</f>
        <v>119524</v>
      </c>
      <c r="G27" s="13">
        <f t="shared" si="3"/>
        <v>125756</v>
      </c>
    </row>
    <row r="28" spans="1:7" ht="38.25" x14ac:dyDescent="0.2">
      <c r="A28" s="7" t="s">
        <v>39</v>
      </c>
      <c r="B28" s="8" t="s">
        <v>104</v>
      </c>
      <c r="C28" s="14">
        <v>49726</v>
      </c>
      <c r="D28" s="17">
        <v>100274</v>
      </c>
      <c r="E28" s="14">
        <v>113473</v>
      </c>
      <c r="F28" s="14">
        <v>119374</v>
      </c>
      <c r="G28" s="14">
        <v>125581</v>
      </c>
    </row>
    <row r="29" spans="1:7" ht="25.5" x14ac:dyDescent="0.2">
      <c r="A29" s="7" t="s">
        <v>40</v>
      </c>
      <c r="B29" s="8" t="s">
        <v>36</v>
      </c>
      <c r="C29" s="14">
        <v>261</v>
      </c>
      <c r="D29" s="17">
        <v>160</v>
      </c>
      <c r="E29" s="14">
        <v>125</v>
      </c>
      <c r="F29" s="14">
        <v>150</v>
      </c>
      <c r="G29" s="14">
        <v>175</v>
      </c>
    </row>
    <row r="30" spans="1:7" ht="25.5" x14ac:dyDescent="0.2">
      <c r="A30" s="5" t="s">
        <v>328</v>
      </c>
      <c r="B30" s="6" t="s">
        <v>329</v>
      </c>
      <c r="C30" s="14">
        <v>0</v>
      </c>
      <c r="D30" s="17">
        <v>-41</v>
      </c>
      <c r="E30" s="14">
        <v>0</v>
      </c>
      <c r="F30" s="14">
        <v>0</v>
      </c>
      <c r="G30" s="14">
        <v>0</v>
      </c>
    </row>
    <row r="31" spans="1:7" x14ac:dyDescent="0.2">
      <c r="A31" s="5"/>
      <c r="B31" s="6" t="s">
        <v>37</v>
      </c>
      <c r="C31" s="13">
        <f>C6+C9+C14+C22+C27+C30</f>
        <v>5753940</v>
      </c>
      <c r="D31" s="32">
        <f>D6+D9+D14+D22+D27+D30</f>
        <v>7708532</v>
      </c>
      <c r="E31" s="13">
        <f t="shared" ref="D31:E31" si="4">E6+E9+E14+E22+E27+E30</f>
        <v>7671159</v>
      </c>
      <c r="F31" s="13">
        <f t="shared" ref="F31" si="5">F6+F9+F14+F22+F27+F30</f>
        <v>6693108</v>
      </c>
      <c r="G31" s="13">
        <f t="shared" ref="G31" si="6">G6+G9+G14+G22+G27+G30</f>
        <v>6993089</v>
      </c>
    </row>
    <row r="32" spans="1:7" s="2" customFormat="1" ht="25.5" x14ac:dyDescent="0.2">
      <c r="A32" s="5" t="s">
        <v>46</v>
      </c>
      <c r="B32" s="6" t="s">
        <v>41</v>
      </c>
      <c r="C32" s="13">
        <f>C33+C34+C40+C42+C39</f>
        <v>298551</v>
      </c>
      <c r="D32" s="32">
        <f t="shared" ref="D32:G32" si="7">D33+D34+D40+D42+D39</f>
        <v>333735</v>
      </c>
      <c r="E32" s="13">
        <f t="shared" si="7"/>
        <v>483758</v>
      </c>
      <c r="F32" s="13">
        <f t="shared" si="7"/>
        <v>489292</v>
      </c>
      <c r="G32" s="13">
        <f t="shared" si="7"/>
        <v>495028</v>
      </c>
    </row>
    <row r="33" spans="1:9" s="2" customFormat="1" ht="38.25" x14ac:dyDescent="0.2">
      <c r="A33" s="5" t="s">
        <v>47</v>
      </c>
      <c r="B33" s="6" t="s">
        <v>42</v>
      </c>
      <c r="C33" s="13">
        <v>4902</v>
      </c>
      <c r="D33" s="32">
        <v>5128</v>
      </c>
      <c r="E33" s="13">
        <v>1000</v>
      </c>
      <c r="F33" s="13">
        <v>1000</v>
      </c>
      <c r="G33" s="13">
        <v>1000</v>
      </c>
    </row>
    <row r="34" spans="1:9" s="2" customFormat="1" ht="71.25" customHeight="1" x14ac:dyDescent="0.2">
      <c r="A34" s="5" t="s">
        <v>48</v>
      </c>
      <c r="B34" s="6" t="s">
        <v>43</v>
      </c>
      <c r="C34" s="13">
        <f>C35+C38+C36+C37</f>
        <v>236576</v>
      </c>
      <c r="D34" s="32">
        <f t="shared" ref="D34:G34" si="8">D35+D38+D36+D37</f>
        <v>268448</v>
      </c>
      <c r="E34" s="13">
        <f t="shared" si="8"/>
        <v>426917</v>
      </c>
      <c r="F34" s="13">
        <f t="shared" si="8"/>
        <v>431894</v>
      </c>
      <c r="G34" s="13">
        <f t="shared" si="8"/>
        <v>437070</v>
      </c>
    </row>
    <row r="35" spans="1:9" s="2" customFormat="1" ht="63.75" x14ac:dyDescent="0.2">
      <c r="A35" s="7" t="s">
        <v>49</v>
      </c>
      <c r="B35" s="8" t="s">
        <v>44</v>
      </c>
      <c r="C35" s="14">
        <v>183310</v>
      </c>
      <c r="D35" s="17">
        <v>210039</v>
      </c>
      <c r="E35" s="14">
        <v>344144</v>
      </c>
      <c r="F35" s="14">
        <v>348450</v>
      </c>
      <c r="G35" s="14">
        <v>352928</v>
      </c>
    </row>
    <row r="36" spans="1:9" ht="63.75" x14ac:dyDescent="0.2">
      <c r="A36" s="7" t="s">
        <v>105</v>
      </c>
      <c r="B36" s="8" t="s">
        <v>184</v>
      </c>
      <c r="C36" s="14">
        <v>36756</v>
      </c>
      <c r="D36" s="17">
        <v>41693</v>
      </c>
      <c r="E36" s="14">
        <v>65999</v>
      </c>
      <c r="F36" s="14">
        <v>65999</v>
      </c>
      <c r="G36" s="14">
        <v>65999</v>
      </c>
    </row>
    <row r="37" spans="1:9" ht="51" x14ac:dyDescent="0.2">
      <c r="A37" s="7" t="s">
        <v>334</v>
      </c>
      <c r="B37" s="8" t="s">
        <v>335</v>
      </c>
      <c r="C37" s="14">
        <v>93</v>
      </c>
      <c r="D37" s="17">
        <v>77</v>
      </c>
      <c r="E37" s="14">
        <v>0</v>
      </c>
      <c r="F37" s="14">
        <v>0</v>
      </c>
      <c r="G37" s="14">
        <v>0</v>
      </c>
    </row>
    <row r="38" spans="1:9" ht="25.5" x14ac:dyDescent="0.2">
      <c r="A38" s="7" t="s">
        <v>50</v>
      </c>
      <c r="B38" s="8" t="s">
        <v>45</v>
      </c>
      <c r="C38" s="14">
        <v>16417</v>
      </c>
      <c r="D38" s="17">
        <v>16639</v>
      </c>
      <c r="E38" s="14">
        <v>16774</v>
      </c>
      <c r="F38" s="14">
        <v>17445</v>
      </c>
      <c r="G38" s="14">
        <v>18143</v>
      </c>
    </row>
    <row r="39" spans="1:9" ht="89.25" x14ac:dyDescent="0.2">
      <c r="A39" s="7" t="s">
        <v>106</v>
      </c>
      <c r="B39" s="8" t="s">
        <v>107</v>
      </c>
      <c r="C39" s="14">
        <v>324</v>
      </c>
      <c r="D39" s="17">
        <v>331</v>
      </c>
      <c r="E39" s="14">
        <v>200</v>
      </c>
      <c r="F39" s="14">
        <v>200</v>
      </c>
      <c r="G39" s="14">
        <v>200</v>
      </c>
    </row>
    <row r="40" spans="1:9" ht="25.5" x14ac:dyDescent="0.2">
      <c r="A40" s="5" t="s">
        <v>54</v>
      </c>
      <c r="B40" s="6" t="s">
        <v>51</v>
      </c>
      <c r="C40" s="13">
        <v>214</v>
      </c>
      <c r="D40" s="32">
        <f>D41</f>
        <v>336</v>
      </c>
      <c r="E40" s="13">
        <f>E41</f>
        <v>0</v>
      </c>
      <c r="F40" s="13">
        <f t="shared" ref="F40:G40" si="9">F41</f>
        <v>0</v>
      </c>
      <c r="G40" s="13">
        <f t="shared" si="9"/>
        <v>0</v>
      </c>
    </row>
    <row r="41" spans="1:9" s="2" customFormat="1" ht="38.25" x14ac:dyDescent="0.2">
      <c r="A41" s="7" t="s">
        <v>55</v>
      </c>
      <c r="B41" s="8" t="s">
        <v>52</v>
      </c>
      <c r="C41" s="14">
        <v>214</v>
      </c>
      <c r="D41" s="17">
        <v>336</v>
      </c>
      <c r="E41" s="14">
        <v>0</v>
      </c>
      <c r="F41" s="14">
        <v>0</v>
      </c>
      <c r="G41" s="14">
        <v>0</v>
      </c>
    </row>
    <row r="42" spans="1:9" ht="63.75" x14ac:dyDescent="0.2">
      <c r="A42" s="5" t="s">
        <v>56</v>
      </c>
      <c r="B42" s="6" t="s">
        <v>57</v>
      </c>
      <c r="C42" s="13">
        <f>C43+C47</f>
        <v>56535</v>
      </c>
      <c r="D42" s="32">
        <f>D43+D47</f>
        <v>59492</v>
      </c>
      <c r="E42" s="13">
        <f>E43+E47</f>
        <v>55641</v>
      </c>
      <c r="F42" s="13">
        <f t="shared" ref="F42:G42" si="10">F43+F47</f>
        <v>56198</v>
      </c>
      <c r="G42" s="13">
        <f t="shared" si="10"/>
        <v>56758</v>
      </c>
    </row>
    <row r="43" spans="1:9" s="2" customFormat="1" ht="69" customHeight="1" x14ac:dyDescent="0.2">
      <c r="A43" s="7" t="s">
        <v>58</v>
      </c>
      <c r="B43" s="8" t="s">
        <v>59</v>
      </c>
      <c r="C43" s="14">
        <f>C44+C45+C46</f>
        <v>44927</v>
      </c>
      <c r="D43" s="17">
        <f t="shared" ref="D43:G43" si="11">D44+D45+D46</f>
        <v>48000</v>
      </c>
      <c r="E43" s="14">
        <f t="shared" si="11"/>
        <v>48000</v>
      </c>
      <c r="F43" s="14">
        <f t="shared" si="11"/>
        <v>48000</v>
      </c>
      <c r="G43" s="14">
        <f t="shared" si="11"/>
        <v>48000</v>
      </c>
    </row>
    <row r="44" spans="1:9" x14ac:dyDescent="0.2">
      <c r="A44" s="9" t="s">
        <v>58</v>
      </c>
      <c r="B44" s="10" t="s">
        <v>102</v>
      </c>
      <c r="C44" s="14">
        <v>41204</v>
      </c>
      <c r="D44" s="17">
        <v>45000</v>
      </c>
      <c r="E44" s="14">
        <v>45000</v>
      </c>
      <c r="F44" s="14">
        <v>45000</v>
      </c>
      <c r="G44" s="14">
        <v>45000</v>
      </c>
      <c r="I44" s="2"/>
    </row>
    <row r="45" spans="1:9" s="3" customFormat="1" x14ac:dyDescent="0.2">
      <c r="A45" s="9" t="s">
        <v>58</v>
      </c>
      <c r="B45" s="10" t="s">
        <v>113</v>
      </c>
      <c r="C45" s="14">
        <v>3326</v>
      </c>
      <c r="D45" s="17">
        <v>3000</v>
      </c>
      <c r="E45" s="14">
        <v>3000</v>
      </c>
      <c r="F45" s="14">
        <v>3000</v>
      </c>
      <c r="G45" s="14">
        <v>3000</v>
      </c>
      <c r="I45" s="2"/>
    </row>
    <row r="46" spans="1:9" s="3" customFormat="1" x14ac:dyDescent="0.2">
      <c r="A46" s="9" t="s">
        <v>58</v>
      </c>
      <c r="B46" s="10" t="s">
        <v>178</v>
      </c>
      <c r="C46" s="14">
        <v>397</v>
      </c>
      <c r="D46" s="17">
        <v>0</v>
      </c>
      <c r="E46" s="14">
        <v>0</v>
      </c>
      <c r="F46" s="14">
        <v>0</v>
      </c>
      <c r="G46" s="14">
        <v>0</v>
      </c>
      <c r="I46" s="2"/>
    </row>
    <row r="47" spans="1:9" s="3" customFormat="1" ht="76.5" x14ac:dyDescent="0.2">
      <c r="A47" s="7" t="s">
        <v>119</v>
      </c>
      <c r="B47" s="8" t="s">
        <v>120</v>
      </c>
      <c r="C47" s="14">
        <v>11608</v>
      </c>
      <c r="D47" s="17">
        <v>11492</v>
      </c>
      <c r="E47" s="14">
        <f>E48+E49</f>
        <v>7641</v>
      </c>
      <c r="F47" s="14">
        <f t="shared" ref="F47:G47" si="12">F48+F49</f>
        <v>8198</v>
      </c>
      <c r="G47" s="14">
        <f t="shared" si="12"/>
        <v>8758</v>
      </c>
      <c r="I47" s="2"/>
    </row>
    <row r="48" spans="1:9" s="3" customFormat="1" ht="25.5" x14ac:dyDescent="0.2">
      <c r="A48" s="9" t="s">
        <v>119</v>
      </c>
      <c r="B48" s="10" t="s">
        <v>121</v>
      </c>
      <c r="C48" s="14">
        <v>4099</v>
      </c>
      <c r="D48" s="17">
        <v>4992</v>
      </c>
      <c r="E48" s="14">
        <v>1141</v>
      </c>
      <c r="F48" s="14">
        <v>1198</v>
      </c>
      <c r="G48" s="14">
        <v>1258</v>
      </c>
    </row>
    <row r="49" spans="1:7" s="3" customFormat="1" x14ac:dyDescent="0.2">
      <c r="A49" s="9" t="s">
        <v>119</v>
      </c>
      <c r="B49" s="10" t="s">
        <v>60</v>
      </c>
      <c r="C49" s="14">
        <v>7509</v>
      </c>
      <c r="D49" s="17">
        <v>6500</v>
      </c>
      <c r="E49" s="14">
        <v>6500</v>
      </c>
      <c r="F49" s="14">
        <v>7000</v>
      </c>
      <c r="G49" s="14">
        <v>7500</v>
      </c>
    </row>
    <row r="50" spans="1:7" s="3" customFormat="1" x14ac:dyDescent="0.2">
      <c r="A50" s="5" t="s">
        <v>62</v>
      </c>
      <c r="B50" s="6" t="s">
        <v>61</v>
      </c>
      <c r="C50" s="13">
        <f>C51</f>
        <v>1716</v>
      </c>
      <c r="D50" s="32">
        <f>D51</f>
        <v>4815</v>
      </c>
      <c r="E50" s="13">
        <f>E51</f>
        <v>2536</v>
      </c>
      <c r="F50" s="13">
        <f t="shared" ref="F50:G50" si="13">F51</f>
        <v>2536</v>
      </c>
      <c r="G50" s="13">
        <f t="shared" si="13"/>
        <v>2536</v>
      </c>
    </row>
    <row r="51" spans="1:7" s="2" customFormat="1" x14ac:dyDescent="0.2">
      <c r="A51" s="7" t="s">
        <v>64</v>
      </c>
      <c r="B51" s="8" t="s">
        <v>63</v>
      </c>
      <c r="C51" s="14">
        <v>1716</v>
      </c>
      <c r="D51" s="17">
        <v>4815</v>
      </c>
      <c r="E51" s="14">
        <v>2536</v>
      </c>
      <c r="F51" s="14">
        <v>2536</v>
      </c>
      <c r="G51" s="14">
        <v>2536</v>
      </c>
    </row>
    <row r="52" spans="1:7" ht="25.5" hidden="1" x14ac:dyDescent="0.2">
      <c r="A52" s="7" t="s">
        <v>66</v>
      </c>
      <c r="B52" s="8" t="s">
        <v>65</v>
      </c>
      <c r="C52" s="14"/>
      <c r="D52" s="17">
        <v>629</v>
      </c>
      <c r="E52" s="14">
        <v>797</v>
      </c>
      <c r="F52" s="14"/>
      <c r="G52" s="14"/>
    </row>
    <row r="53" spans="1:7" hidden="1" x14ac:dyDescent="0.2">
      <c r="A53" s="7" t="s">
        <v>67</v>
      </c>
      <c r="B53" s="8" t="s">
        <v>68</v>
      </c>
      <c r="C53" s="14"/>
      <c r="D53" s="17">
        <v>438</v>
      </c>
      <c r="E53" s="14">
        <v>853</v>
      </c>
      <c r="F53" s="14"/>
      <c r="G53" s="14"/>
    </row>
    <row r="54" spans="1:7" hidden="1" x14ac:dyDescent="0.2">
      <c r="A54" s="7" t="s">
        <v>69</v>
      </c>
      <c r="B54" s="8" t="s">
        <v>70</v>
      </c>
      <c r="C54" s="14"/>
      <c r="D54" s="17">
        <v>251</v>
      </c>
      <c r="E54" s="14">
        <v>1339</v>
      </c>
      <c r="F54" s="14"/>
      <c r="G54" s="14"/>
    </row>
    <row r="55" spans="1:7" ht="25.5" x14ac:dyDescent="0.2">
      <c r="A55" s="5" t="s">
        <v>108</v>
      </c>
      <c r="B55" s="6" t="s">
        <v>110</v>
      </c>
      <c r="C55" s="25">
        <f>C58+C57+C56</f>
        <v>20776</v>
      </c>
      <c r="D55" s="32">
        <f>D58+D57+D56</f>
        <v>21331</v>
      </c>
      <c r="E55" s="13">
        <f>E58+E57+E56</f>
        <v>12600</v>
      </c>
      <c r="F55" s="13">
        <f t="shared" ref="F55:G55" si="14">F58+F57+F56</f>
        <v>12400</v>
      </c>
      <c r="G55" s="13">
        <f t="shared" si="14"/>
        <v>12200</v>
      </c>
    </row>
    <row r="56" spans="1:7" ht="38.25" hidden="1" x14ac:dyDescent="0.2">
      <c r="A56" s="7" t="s">
        <v>265</v>
      </c>
      <c r="B56" s="8" t="s">
        <v>266</v>
      </c>
      <c r="C56" s="14"/>
      <c r="D56" s="17">
        <v>0</v>
      </c>
      <c r="E56" s="14">
        <v>0</v>
      </c>
      <c r="F56" s="14">
        <v>0</v>
      </c>
      <c r="G56" s="14">
        <v>0</v>
      </c>
    </row>
    <row r="57" spans="1:7" ht="25.5" x14ac:dyDescent="0.2">
      <c r="A57" s="7" t="s">
        <v>115</v>
      </c>
      <c r="B57" s="8" t="s">
        <v>116</v>
      </c>
      <c r="C57" s="14">
        <v>13462</v>
      </c>
      <c r="D57" s="17">
        <v>14826</v>
      </c>
      <c r="E57" s="14">
        <v>12600</v>
      </c>
      <c r="F57" s="14">
        <v>12400</v>
      </c>
      <c r="G57" s="14">
        <v>12200</v>
      </c>
    </row>
    <row r="58" spans="1:7" x14ac:dyDescent="0.2">
      <c r="A58" s="7" t="s">
        <v>109</v>
      </c>
      <c r="B58" s="8" t="s">
        <v>111</v>
      </c>
      <c r="C58" s="15">
        <v>7314</v>
      </c>
      <c r="D58" s="17">
        <v>6505</v>
      </c>
      <c r="E58" s="14">
        <v>0</v>
      </c>
      <c r="F58" s="14">
        <v>0</v>
      </c>
      <c r="G58" s="14">
        <v>0</v>
      </c>
    </row>
    <row r="59" spans="1:7" s="2" customFormat="1" x14ac:dyDescent="0.2">
      <c r="A59" s="5" t="s">
        <v>71</v>
      </c>
      <c r="B59" s="6" t="s">
        <v>72</v>
      </c>
      <c r="C59" s="13">
        <f>SUM(C60:C65)</f>
        <v>331437</v>
      </c>
      <c r="D59" s="32">
        <f>SUM(D60:D65)</f>
        <v>273534</v>
      </c>
      <c r="E59" s="13">
        <f>SUM(E60:E65)</f>
        <v>93393</v>
      </c>
      <c r="F59" s="13">
        <f>SUM(F60:F65)</f>
        <v>90405</v>
      </c>
      <c r="G59" s="13">
        <f>SUM(G60:G65)</f>
        <v>90000</v>
      </c>
    </row>
    <row r="60" spans="1:7" ht="25.5" x14ac:dyDescent="0.2">
      <c r="A60" s="7" t="s">
        <v>179</v>
      </c>
      <c r="B60" s="8" t="s">
        <v>180</v>
      </c>
      <c r="C60" s="14">
        <v>23035</v>
      </c>
      <c r="D60" s="17">
        <v>14960</v>
      </c>
      <c r="E60" s="14">
        <v>2871</v>
      </c>
      <c r="F60" s="14">
        <v>405</v>
      </c>
      <c r="G60" s="14">
        <v>0</v>
      </c>
    </row>
    <row r="61" spans="1:7" ht="76.5" x14ac:dyDescent="0.2">
      <c r="A61" s="7" t="s">
        <v>74</v>
      </c>
      <c r="B61" s="8" t="s">
        <v>73</v>
      </c>
      <c r="C61" s="14">
        <v>36711</v>
      </c>
      <c r="D61" s="17">
        <v>22000</v>
      </c>
      <c r="E61" s="14">
        <v>20000</v>
      </c>
      <c r="F61" s="14">
        <v>20000</v>
      </c>
      <c r="G61" s="14">
        <v>20000</v>
      </c>
    </row>
    <row r="62" spans="1:7" ht="38.25" x14ac:dyDescent="0.2">
      <c r="A62" s="7" t="s">
        <v>75</v>
      </c>
      <c r="B62" s="8" t="s">
        <v>76</v>
      </c>
      <c r="C62" s="14">
        <v>31281</v>
      </c>
      <c r="D62" s="17">
        <v>51000</v>
      </c>
      <c r="E62" s="14">
        <v>20000</v>
      </c>
      <c r="F62" s="14">
        <v>20000</v>
      </c>
      <c r="G62" s="14">
        <v>20000</v>
      </c>
    </row>
    <row r="63" spans="1:7" ht="38.25" x14ac:dyDescent="0.2">
      <c r="A63" s="7" t="s">
        <v>181</v>
      </c>
      <c r="B63" s="8" t="s">
        <v>182</v>
      </c>
      <c r="C63" s="14">
        <v>8757</v>
      </c>
      <c r="D63" s="17">
        <v>3982</v>
      </c>
      <c r="E63" s="14">
        <v>522</v>
      </c>
      <c r="F63" s="14">
        <v>0</v>
      </c>
      <c r="G63" s="14">
        <v>0</v>
      </c>
    </row>
    <row r="64" spans="1:7" ht="63.75" x14ac:dyDescent="0.2">
      <c r="A64" s="7" t="s">
        <v>117</v>
      </c>
      <c r="B64" s="8" t="s">
        <v>118</v>
      </c>
      <c r="C64" s="14">
        <v>230820</v>
      </c>
      <c r="D64" s="17">
        <v>179000</v>
      </c>
      <c r="E64" s="14">
        <v>50000</v>
      </c>
      <c r="F64" s="14">
        <v>50000</v>
      </c>
      <c r="G64" s="14">
        <v>50000</v>
      </c>
    </row>
    <row r="65" spans="1:7" ht="51" x14ac:dyDescent="0.2">
      <c r="A65" s="7" t="s">
        <v>336</v>
      </c>
      <c r="B65" s="8" t="s">
        <v>337</v>
      </c>
      <c r="C65" s="14">
        <v>833</v>
      </c>
      <c r="D65" s="17">
        <v>2592</v>
      </c>
      <c r="E65" s="14">
        <v>0</v>
      </c>
      <c r="F65" s="14">
        <v>0</v>
      </c>
      <c r="G65" s="14">
        <v>0</v>
      </c>
    </row>
    <row r="66" spans="1:7" s="2" customFormat="1" x14ac:dyDescent="0.2">
      <c r="A66" s="5" t="s">
        <v>78</v>
      </c>
      <c r="B66" s="6" t="s">
        <v>77</v>
      </c>
      <c r="C66" s="13">
        <v>23902</v>
      </c>
      <c r="D66" s="32">
        <v>18632</v>
      </c>
      <c r="E66" s="13">
        <v>13971</v>
      </c>
      <c r="F66" s="13">
        <v>13971</v>
      </c>
      <c r="G66" s="13">
        <v>13971</v>
      </c>
    </row>
    <row r="67" spans="1:7" s="2" customFormat="1" ht="25.5" hidden="1" x14ac:dyDescent="0.2">
      <c r="A67" s="7" t="s">
        <v>254</v>
      </c>
      <c r="B67" s="8" t="s">
        <v>257</v>
      </c>
      <c r="C67" s="14">
        <f>6323-4323</f>
        <v>2000</v>
      </c>
      <c r="D67" s="17">
        <f>6323-4323</f>
        <v>2000</v>
      </c>
      <c r="E67" s="14">
        <f>6323-4323</f>
        <v>2000</v>
      </c>
      <c r="F67" s="14"/>
      <c r="G67" s="14"/>
    </row>
    <row r="68" spans="1:7" s="2" customFormat="1" ht="38.25" hidden="1" x14ac:dyDescent="0.2">
      <c r="A68" s="7" t="s">
        <v>267</v>
      </c>
      <c r="B68" s="8" t="s">
        <v>268</v>
      </c>
      <c r="C68" s="14">
        <v>650</v>
      </c>
      <c r="D68" s="17">
        <v>650</v>
      </c>
      <c r="E68" s="14">
        <v>650</v>
      </c>
      <c r="F68" s="14"/>
      <c r="G68" s="14"/>
    </row>
    <row r="69" spans="1:7" s="2" customFormat="1" ht="89.25" hidden="1" x14ac:dyDescent="0.2">
      <c r="A69" s="7" t="s">
        <v>256</v>
      </c>
      <c r="B69" s="8" t="s">
        <v>258</v>
      </c>
      <c r="C69" s="14">
        <f>7602-405</f>
        <v>7197</v>
      </c>
      <c r="D69" s="17">
        <f>7602-405</f>
        <v>7197</v>
      </c>
      <c r="E69" s="14">
        <f>7602-405</f>
        <v>7197</v>
      </c>
      <c r="F69" s="14"/>
      <c r="G69" s="14"/>
    </row>
    <row r="70" spans="1:7" s="2" customFormat="1" ht="51" hidden="1" x14ac:dyDescent="0.2">
      <c r="A70" s="7" t="s">
        <v>269</v>
      </c>
      <c r="B70" s="8" t="s">
        <v>270</v>
      </c>
      <c r="C70" s="14">
        <f>24+1178+2465</f>
        <v>3667</v>
      </c>
      <c r="D70" s="17">
        <f>24+1178+2465</f>
        <v>3667</v>
      </c>
      <c r="E70" s="14">
        <f>24+1178+2465</f>
        <v>3667</v>
      </c>
      <c r="F70" s="14"/>
      <c r="G70" s="14"/>
    </row>
    <row r="71" spans="1:7" s="2" customFormat="1" hidden="1" x14ac:dyDescent="0.2">
      <c r="A71" s="7" t="s">
        <v>255</v>
      </c>
      <c r="B71" s="8" t="s">
        <v>259</v>
      </c>
      <c r="C71" s="14">
        <f>256+387</f>
        <v>643</v>
      </c>
      <c r="D71" s="17">
        <f>256+387</f>
        <v>643</v>
      </c>
      <c r="E71" s="14">
        <f>256+387</f>
        <v>643</v>
      </c>
      <c r="F71" s="14"/>
      <c r="G71" s="14"/>
    </row>
    <row r="72" spans="1:7" ht="69.599999999999994" hidden="1" customHeight="1" x14ac:dyDescent="0.2">
      <c r="A72" s="7" t="s">
        <v>237</v>
      </c>
      <c r="B72" s="8" t="s">
        <v>238</v>
      </c>
      <c r="C72" s="14"/>
      <c r="D72" s="17"/>
      <c r="E72" s="14"/>
      <c r="F72" s="14"/>
      <c r="G72" s="14"/>
    </row>
    <row r="73" spans="1:7" ht="61.15" hidden="1" customHeight="1" x14ac:dyDescent="0.2">
      <c r="A73" s="7" t="s">
        <v>271</v>
      </c>
      <c r="B73" s="8" t="s">
        <v>272</v>
      </c>
      <c r="C73" s="14">
        <v>7689</v>
      </c>
      <c r="D73" s="17">
        <v>7689</v>
      </c>
      <c r="E73" s="14">
        <v>7689</v>
      </c>
      <c r="F73" s="14"/>
      <c r="G73" s="14"/>
    </row>
    <row r="74" spans="1:7" ht="57.6" hidden="1" customHeight="1" x14ac:dyDescent="0.2">
      <c r="A74" s="5" t="s">
        <v>80</v>
      </c>
      <c r="B74" s="6" t="s">
        <v>79</v>
      </c>
      <c r="C74" s="13">
        <f>C75</f>
        <v>35431</v>
      </c>
      <c r="D74" s="32">
        <f>D75</f>
        <v>102424</v>
      </c>
      <c r="E74" s="13">
        <f>E75</f>
        <v>0</v>
      </c>
      <c r="F74" s="13"/>
      <c r="G74" s="13"/>
    </row>
    <row r="75" spans="1:7" s="2" customFormat="1" x14ac:dyDescent="0.2">
      <c r="A75" s="5" t="s">
        <v>81</v>
      </c>
      <c r="B75" s="6" t="s">
        <v>82</v>
      </c>
      <c r="C75" s="13">
        <v>35431</v>
      </c>
      <c r="D75" s="32">
        <v>102424</v>
      </c>
      <c r="E75" s="13">
        <v>0</v>
      </c>
      <c r="F75" s="13">
        <v>0</v>
      </c>
      <c r="G75" s="13">
        <v>0</v>
      </c>
    </row>
    <row r="76" spans="1:7" x14ac:dyDescent="0.2">
      <c r="A76" s="5"/>
      <c r="B76" s="6" t="s">
        <v>83</v>
      </c>
      <c r="C76" s="13">
        <f>C32+C50+C59+C66+C74+C55</f>
        <v>711813</v>
      </c>
      <c r="D76" s="32">
        <f>D32+D50+D59+D66+D74+D55</f>
        <v>754471</v>
      </c>
      <c r="E76" s="13">
        <f>E32+E50+E59+E66+E74+E55</f>
        <v>606258</v>
      </c>
      <c r="F76" s="13">
        <f t="shared" ref="F76:G76" si="15">F32+F50+F59+F66+F74+F55</f>
        <v>608604</v>
      </c>
      <c r="G76" s="13">
        <f t="shared" si="15"/>
        <v>613735</v>
      </c>
    </row>
    <row r="77" spans="1:7" s="2" customFormat="1" x14ac:dyDescent="0.2">
      <c r="A77" s="5" t="s">
        <v>85</v>
      </c>
      <c r="B77" s="6" t="s">
        <v>84</v>
      </c>
      <c r="C77" s="13">
        <f>C78+C176+C177</f>
        <v>6523478</v>
      </c>
      <c r="D77" s="32">
        <f>D78+D176+D177</f>
        <v>7059232</v>
      </c>
      <c r="E77" s="13">
        <f>E78+E176+E177</f>
        <v>6540934</v>
      </c>
      <c r="F77" s="13">
        <f t="shared" ref="F77:G77" si="16">F78+F176+F177</f>
        <v>7002025</v>
      </c>
      <c r="G77" s="13">
        <f t="shared" si="16"/>
        <v>6113958</v>
      </c>
    </row>
    <row r="78" spans="1:7" s="2" customFormat="1" ht="25.5" x14ac:dyDescent="0.2">
      <c r="A78" s="5" t="s">
        <v>86</v>
      </c>
      <c r="B78" s="6" t="s">
        <v>87</v>
      </c>
      <c r="C78" s="13">
        <f>C79+C82+C141+C163</f>
        <v>6559772</v>
      </c>
      <c r="D78" s="32">
        <f>D79+D82+D141+D163</f>
        <v>7136581</v>
      </c>
      <c r="E78" s="13">
        <f>E79+E82+E141+E163</f>
        <v>6540934</v>
      </c>
      <c r="F78" s="13">
        <f t="shared" ref="F78:G78" si="17">F79+F82+F141+F163</f>
        <v>7002025</v>
      </c>
      <c r="G78" s="13">
        <f t="shared" si="17"/>
        <v>6113958</v>
      </c>
    </row>
    <row r="79" spans="1:7" s="2" customFormat="1" x14ac:dyDescent="0.2">
      <c r="A79" s="5" t="s">
        <v>88</v>
      </c>
      <c r="B79" s="6" t="s">
        <v>98</v>
      </c>
      <c r="C79" s="13">
        <f>C80+C81</f>
        <v>129190</v>
      </c>
      <c r="D79" s="32">
        <f>D80+D81</f>
        <v>0</v>
      </c>
      <c r="E79" s="13">
        <f>E80+E81</f>
        <v>0</v>
      </c>
      <c r="F79" s="13">
        <f t="shared" ref="F79:G79" si="18">F80+F81</f>
        <v>0</v>
      </c>
      <c r="G79" s="13">
        <f t="shared" si="18"/>
        <v>0</v>
      </c>
    </row>
    <row r="80" spans="1:7" s="2" customFormat="1" ht="25.5" hidden="1" x14ac:dyDescent="0.2">
      <c r="A80" s="7" t="s">
        <v>89</v>
      </c>
      <c r="B80" s="8" t="s">
        <v>114</v>
      </c>
      <c r="C80" s="14">
        <v>0</v>
      </c>
      <c r="D80" s="17"/>
      <c r="E80" s="14"/>
      <c r="F80" s="14"/>
      <c r="G80" s="14"/>
    </row>
    <row r="81" spans="1:7" x14ac:dyDescent="0.2">
      <c r="A81" s="7" t="s">
        <v>177</v>
      </c>
      <c r="B81" s="8" t="s">
        <v>330</v>
      </c>
      <c r="C81" s="14">
        <v>129190</v>
      </c>
      <c r="D81" s="17">
        <v>0</v>
      </c>
      <c r="E81" s="14">
        <v>0</v>
      </c>
      <c r="F81" s="14">
        <v>0</v>
      </c>
      <c r="G81" s="14">
        <v>0</v>
      </c>
    </row>
    <row r="82" spans="1:7" ht="25.5" x14ac:dyDescent="0.2">
      <c r="A82" s="5" t="s">
        <v>90</v>
      </c>
      <c r="B82" s="6" t="s">
        <v>99</v>
      </c>
      <c r="C82" s="13">
        <v>2857243</v>
      </c>
      <c r="D82" s="32">
        <v>2953281</v>
      </c>
      <c r="E82" s="13">
        <v>2202717</v>
      </c>
      <c r="F82" s="13">
        <v>3053121</v>
      </c>
      <c r="G82" s="13">
        <v>2164930</v>
      </c>
    </row>
    <row r="83" spans="1:7" s="2" customFormat="1" ht="25.5" hidden="1" x14ac:dyDescent="0.2">
      <c r="A83" s="7" t="s">
        <v>123</v>
      </c>
      <c r="B83" s="8" t="s">
        <v>122</v>
      </c>
      <c r="C83" s="14"/>
      <c r="D83" s="17"/>
      <c r="E83" s="14"/>
      <c r="F83" s="14"/>
      <c r="G83" s="14"/>
    </row>
    <row r="84" spans="1:7" ht="51" hidden="1" x14ac:dyDescent="0.2">
      <c r="A84" s="7" t="s">
        <v>195</v>
      </c>
      <c r="B84" s="8" t="s">
        <v>194</v>
      </c>
      <c r="C84" s="14"/>
      <c r="D84" s="17"/>
      <c r="E84" s="14"/>
      <c r="F84" s="14"/>
      <c r="G84" s="14"/>
    </row>
    <row r="85" spans="1:7" ht="114.75" hidden="1" x14ac:dyDescent="0.2">
      <c r="A85" s="11" t="s">
        <v>273</v>
      </c>
      <c r="B85" s="12" t="s">
        <v>274</v>
      </c>
      <c r="C85" s="14"/>
      <c r="D85" s="17"/>
      <c r="E85" s="14"/>
      <c r="F85" s="14"/>
      <c r="G85" s="14"/>
    </row>
    <row r="86" spans="1:7" ht="63.75" hidden="1" x14ac:dyDescent="0.2">
      <c r="A86" s="7" t="s">
        <v>125</v>
      </c>
      <c r="B86" s="8" t="s">
        <v>124</v>
      </c>
      <c r="C86" s="14"/>
      <c r="D86" s="17"/>
      <c r="E86" s="14"/>
      <c r="F86" s="14"/>
      <c r="G86" s="14"/>
    </row>
    <row r="87" spans="1:7" ht="38.25" hidden="1" x14ac:dyDescent="0.2">
      <c r="A87" s="7" t="s">
        <v>175</v>
      </c>
      <c r="B87" s="12" t="s">
        <v>176</v>
      </c>
      <c r="C87" s="15"/>
      <c r="D87" s="17"/>
      <c r="E87" s="15"/>
      <c r="F87" s="15"/>
      <c r="G87" s="15"/>
    </row>
    <row r="88" spans="1:7" ht="89.25" hidden="1" x14ac:dyDescent="0.2">
      <c r="A88" s="7" t="s">
        <v>127</v>
      </c>
      <c r="B88" s="12" t="s">
        <v>126</v>
      </c>
      <c r="C88" s="14"/>
      <c r="D88" s="17"/>
      <c r="E88" s="14"/>
      <c r="F88" s="14"/>
      <c r="G88" s="14"/>
    </row>
    <row r="89" spans="1:7" ht="25.5" hidden="1" x14ac:dyDescent="0.2">
      <c r="A89" s="7" t="s">
        <v>128</v>
      </c>
      <c r="B89" s="12" t="s">
        <v>275</v>
      </c>
      <c r="C89" s="14"/>
      <c r="D89" s="17"/>
      <c r="E89" s="14"/>
      <c r="F89" s="14"/>
      <c r="G89" s="14"/>
    </row>
    <row r="90" spans="1:7" ht="38.25" hidden="1" x14ac:dyDescent="0.2">
      <c r="A90" s="7" t="s">
        <v>130</v>
      </c>
      <c r="B90" s="8" t="s">
        <v>129</v>
      </c>
      <c r="C90" s="14"/>
      <c r="D90" s="17"/>
      <c r="E90" s="14"/>
      <c r="F90" s="14"/>
      <c r="G90" s="14"/>
    </row>
    <row r="91" spans="1:7" ht="38.25" hidden="1" x14ac:dyDescent="0.2">
      <c r="A91" s="11" t="s">
        <v>223</v>
      </c>
      <c r="B91" s="8" t="s">
        <v>198</v>
      </c>
      <c r="C91" s="14"/>
      <c r="D91" s="17"/>
      <c r="E91" s="14"/>
      <c r="F91" s="14"/>
      <c r="G91" s="14"/>
    </row>
    <row r="92" spans="1:7" ht="25.5" hidden="1" x14ac:dyDescent="0.2">
      <c r="A92" s="7" t="s">
        <v>173</v>
      </c>
      <c r="B92" s="8" t="s">
        <v>174</v>
      </c>
      <c r="C92" s="14"/>
      <c r="D92" s="17"/>
      <c r="E92" s="14"/>
      <c r="F92" s="14"/>
      <c r="G92" s="14"/>
    </row>
    <row r="93" spans="1:7" ht="51" hidden="1" x14ac:dyDescent="0.2">
      <c r="A93" s="7" t="s">
        <v>196</v>
      </c>
      <c r="B93" s="8" t="s">
        <v>276</v>
      </c>
      <c r="C93" s="15"/>
      <c r="D93" s="17"/>
      <c r="E93" s="15"/>
      <c r="F93" s="15"/>
      <c r="G93" s="15"/>
    </row>
    <row r="94" spans="1:7" ht="51" hidden="1" x14ac:dyDescent="0.2">
      <c r="A94" s="7" t="s">
        <v>196</v>
      </c>
      <c r="B94" s="8" t="s">
        <v>277</v>
      </c>
      <c r="C94" s="15"/>
      <c r="D94" s="17"/>
      <c r="E94" s="15"/>
      <c r="F94" s="15"/>
      <c r="G94" s="15"/>
    </row>
    <row r="95" spans="1:7" ht="51" hidden="1" x14ac:dyDescent="0.2">
      <c r="A95" s="7" t="s">
        <v>131</v>
      </c>
      <c r="B95" s="8" t="s">
        <v>197</v>
      </c>
      <c r="C95" s="14"/>
      <c r="D95" s="17"/>
      <c r="E95" s="14"/>
      <c r="F95" s="14"/>
      <c r="G95" s="14"/>
    </row>
    <row r="96" spans="1:7" ht="38.25" hidden="1" x14ac:dyDescent="0.2">
      <c r="A96" s="7" t="s">
        <v>227</v>
      </c>
      <c r="B96" s="12" t="s">
        <v>278</v>
      </c>
      <c r="C96" s="14"/>
      <c r="D96" s="17"/>
      <c r="E96" s="14"/>
      <c r="F96" s="14"/>
      <c r="G96" s="14"/>
    </row>
    <row r="97" spans="1:7" ht="51" hidden="1" x14ac:dyDescent="0.2">
      <c r="A97" s="7" t="s">
        <v>227</v>
      </c>
      <c r="B97" s="12" t="s">
        <v>279</v>
      </c>
      <c r="C97" s="14"/>
      <c r="D97" s="17"/>
      <c r="E97" s="14"/>
      <c r="F97" s="14"/>
      <c r="G97" s="14"/>
    </row>
    <row r="98" spans="1:7" ht="51" hidden="1" x14ac:dyDescent="0.2">
      <c r="A98" s="7" t="s">
        <v>280</v>
      </c>
      <c r="B98" s="8" t="s">
        <v>281</v>
      </c>
      <c r="C98" s="14"/>
      <c r="D98" s="17"/>
      <c r="E98" s="14"/>
      <c r="F98" s="14"/>
      <c r="G98" s="14"/>
    </row>
    <row r="99" spans="1:7" ht="38.25" hidden="1" x14ac:dyDescent="0.2">
      <c r="A99" s="11" t="s">
        <v>282</v>
      </c>
      <c r="B99" s="8" t="s">
        <v>185</v>
      </c>
      <c r="C99" s="14"/>
      <c r="D99" s="17"/>
      <c r="E99" s="14"/>
      <c r="F99" s="14"/>
      <c r="G99" s="14"/>
    </row>
    <row r="100" spans="1:7" ht="51" hidden="1" x14ac:dyDescent="0.2">
      <c r="A100" s="7" t="s">
        <v>131</v>
      </c>
      <c r="B100" s="8" t="s">
        <v>197</v>
      </c>
      <c r="C100" s="14"/>
      <c r="D100" s="17"/>
      <c r="E100" s="14"/>
      <c r="F100" s="14"/>
      <c r="G100" s="14"/>
    </row>
    <row r="101" spans="1:7" ht="25.5" hidden="1" x14ac:dyDescent="0.2">
      <c r="A101" s="7" t="s">
        <v>227</v>
      </c>
      <c r="B101" s="8" t="s">
        <v>228</v>
      </c>
      <c r="C101" s="14"/>
      <c r="D101" s="17"/>
      <c r="E101" s="14"/>
      <c r="F101" s="14"/>
      <c r="G101" s="14"/>
    </row>
    <row r="102" spans="1:7" ht="25.5" hidden="1" x14ac:dyDescent="0.2">
      <c r="A102" s="7" t="s">
        <v>199</v>
      </c>
      <c r="B102" s="8" t="s">
        <v>200</v>
      </c>
      <c r="C102" s="14"/>
      <c r="D102" s="17"/>
      <c r="E102" s="14"/>
      <c r="F102" s="14"/>
      <c r="G102" s="14"/>
    </row>
    <row r="103" spans="1:7" ht="51" hidden="1" x14ac:dyDescent="0.2">
      <c r="A103" s="7" t="s">
        <v>283</v>
      </c>
      <c r="B103" s="8" t="s">
        <v>284</v>
      </c>
      <c r="C103" s="14"/>
      <c r="D103" s="17"/>
      <c r="E103" s="14"/>
      <c r="F103" s="14"/>
      <c r="G103" s="14"/>
    </row>
    <row r="104" spans="1:7" ht="25.5" hidden="1" x14ac:dyDescent="0.2">
      <c r="A104" s="7" t="s">
        <v>201</v>
      </c>
      <c r="B104" s="8" t="s">
        <v>285</v>
      </c>
      <c r="C104" s="14"/>
      <c r="D104" s="17"/>
      <c r="E104" s="14"/>
      <c r="F104" s="14"/>
      <c r="G104" s="14"/>
    </row>
    <row r="105" spans="1:7" ht="94.15" hidden="1" customHeight="1" x14ac:dyDescent="0.2">
      <c r="A105" s="7" t="s">
        <v>132</v>
      </c>
      <c r="B105" s="8" t="s">
        <v>202</v>
      </c>
      <c r="C105" s="14"/>
      <c r="D105" s="17"/>
      <c r="E105" s="14"/>
      <c r="F105" s="14"/>
      <c r="G105" s="14"/>
    </row>
    <row r="106" spans="1:7" ht="25.5" hidden="1" x14ac:dyDescent="0.2">
      <c r="A106" s="7" t="s">
        <v>203</v>
      </c>
      <c r="B106" s="12" t="s">
        <v>286</v>
      </c>
      <c r="C106" s="14"/>
      <c r="D106" s="17"/>
      <c r="E106" s="14"/>
      <c r="F106" s="14"/>
      <c r="G106" s="14"/>
    </row>
    <row r="107" spans="1:7" ht="76.5" hidden="1" x14ac:dyDescent="0.2">
      <c r="A107" s="7" t="s">
        <v>183</v>
      </c>
      <c r="B107" s="8" t="s">
        <v>287</v>
      </c>
      <c r="C107" s="14"/>
      <c r="D107" s="17"/>
      <c r="E107" s="14"/>
      <c r="F107" s="14"/>
      <c r="G107" s="14"/>
    </row>
    <row r="108" spans="1:7" hidden="1" x14ac:dyDescent="0.2">
      <c r="A108" s="7" t="s">
        <v>135</v>
      </c>
      <c r="B108" s="8" t="s">
        <v>133</v>
      </c>
      <c r="C108" s="15"/>
      <c r="D108" s="17"/>
      <c r="E108" s="15"/>
      <c r="F108" s="15"/>
      <c r="G108" s="15"/>
    </row>
    <row r="109" spans="1:7" ht="38.25" hidden="1" x14ac:dyDescent="0.2">
      <c r="A109" s="11" t="s">
        <v>240</v>
      </c>
      <c r="B109" s="8" t="s">
        <v>239</v>
      </c>
      <c r="C109" s="14"/>
      <c r="D109" s="17"/>
      <c r="E109" s="14"/>
      <c r="F109" s="14"/>
      <c r="G109" s="14"/>
    </row>
    <row r="110" spans="1:7" ht="38.25" hidden="1" x14ac:dyDescent="0.2">
      <c r="A110" s="7" t="s">
        <v>136</v>
      </c>
      <c r="B110" s="8" t="s">
        <v>134</v>
      </c>
      <c r="C110" s="14"/>
      <c r="D110" s="17"/>
      <c r="E110" s="14"/>
      <c r="F110" s="14"/>
      <c r="G110" s="14"/>
    </row>
    <row r="111" spans="1:7" ht="25.5" hidden="1" x14ac:dyDescent="0.2">
      <c r="A111" s="7" t="s">
        <v>137</v>
      </c>
      <c r="B111" s="8" t="s">
        <v>204</v>
      </c>
      <c r="C111" s="14"/>
      <c r="D111" s="17"/>
      <c r="E111" s="14"/>
      <c r="F111" s="14"/>
      <c r="G111" s="14"/>
    </row>
    <row r="112" spans="1:7" ht="102" hidden="1" x14ac:dyDescent="0.2">
      <c r="A112" s="7" t="s">
        <v>205</v>
      </c>
      <c r="B112" s="8" t="s">
        <v>206</v>
      </c>
      <c r="C112" s="15"/>
      <c r="D112" s="17"/>
      <c r="E112" s="15"/>
      <c r="F112" s="15"/>
      <c r="G112" s="15"/>
    </row>
    <row r="113" spans="1:7" hidden="1" x14ac:dyDescent="0.2">
      <c r="A113" s="7" t="s">
        <v>229</v>
      </c>
      <c r="B113" s="8" t="s">
        <v>231</v>
      </c>
      <c r="C113" s="15"/>
      <c r="D113" s="17"/>
      <c r="E113" s="15"/>
      <c r="F113" s="15"/>
      <c r="G113" s="15"/>
    </row>
    <row r="114" spans="1:7" ht="38.25" hidden="1" x14ac:dyDescent="0.2">
      <c r="A114" s="7" t="s">
        <v>230</v>
      </c>
      <c r="B114" s="8" t="s">
        <v>232</v>
      </c>
      <c r="C114" s="15"/>
      <c r="D114" s="17"/>
      <c r="E114" s="15"/>
      <c r="F114" s="15"/>
      <c r="G114" s="15"/>
    </row>
    <row r="115" spans="1:7" ht="25.5" hidden="1" x14ac:dyDescent="0.2">
      <c r="A115" s="7" t="s">
        <v>288</v>
      </c>
      <c r="B115" s="8" t="s">
        <v>289</v>
      </c>
      <c r="C115" s="15"/>
      <c r="D115" s="17"/>
      <c r="E115" s="15"/>
      <c r="F115" s="15"/>
      <c r="G115" s="15"/>
    </row>
    <row r="116" spans="1:7" hidden="1" x14ac:dyDescent="0.2">
      <c r="A116" s="7" t="s">
        <v>290</v>
      </c>
      <c r="B116" s="8" t="s">
        <v>291</v>
      </c>
      <c r="C116" s="15"/>
      <c r="D116" s="17"/>
      <c r="E116" s="15"/>
      <c r="F116" s="15"/>
      <c r="G116" s="15"/>
    </row>
    <row r="117" spans="1:7" hidden="1" x14ac:dyDescent="0.2">
      <c r="A117" s="7" t="s">
        <v>139</v>
      </c>
      <c r="B117" s="8" t="s">
        <v>138</v>
      </c>
      <c r="C117" s="14"/>
      <c r="D117" s="17"/>
      <c r="E117" s="14"/>
      <c r="F117" s="14"/>
      <c r="G117" s="14"/>
    </row>
    <row r="118" spans="1:7" ht="38.25" hidden="1" x14ac:dyDescent="0.2">
      <c r="A118" s="7" t="s">
        <v>292</v>
      </c>
      <c r="B118" s="8" t="s">
        <v>293</v>
      </c>
      <c r="C118" s="14"/>
      <c r="D118" s="17"/>
      <c r="E118" s="14"/>
      <c r="F118" s="14"/>
      <c r="G118" s="14"/>
    </row>
    <row r="119" spans="1:7" ht="38.25" hidden="1" x14ac:dyDescent="0.2">
      <c r="A119" s="7" t="s">
        <v>141</v>
      </c>
      <c r="B119" s="8" t="s">
        <v>101</v>
      </c>
      <c r="C119" s="14"/>
      <c r="D119" s="17"/>
      <c r="E119" s="14"/>
      <c r="F119" s="14"/>
      <c r="G119" s="14"/>
    </row>
    <row r="120" spans="1:7" ht="89.25" hidden="1" x14ac:dyDescent="0.2">
      <c r="A120" s="7" t="s">
        <v>142</v>
      </c>
      <c r="B120" s="12" t="s">
        <v>294</v>
      </c>
      <c r="C120" s="14"/>
      <c r="D120" s="17"/>
      <c r="E120" s="14"/>
      <c r="F120" s="14"/>
      <c r="G120" s="14"/>
    </row>
    <row r="121" spans="1:7" ht="25.5" hidden="1" x14ac:dyDescent="0.2">
      <c r="A121" s="7" t="s">
        <v>295</v>
      </c>
      <c r="B121" s="8" t="s">
        <v>296</v>
      </c>
      <c r="C121" s="14"/>
      <c r="D121" s="17"/>
      <c r="E121" s="14"/>
      <c r="F121" s="14"/>
      <c r="G121" s="14"/>
    </row>
    <row r="122" spans="1:7" ht="38.25" hidden="1" x14ac:dyDescent="0.2">
      <c r="A122" s="7" t="s">
        <v>297</v>
      </c>
      <c r="B122" s="12" t="s">
        <v>298</v>
      </c>
      <c r="C122" s="14"/>
      <c r="D122" s="17"/>
      <c r="E122" s="14"/>
      <c r="F122" s="14"/>
      <c r="G122" s="14"/>
    </row>
    <row r="123" spans="1:7" ht="25.5" hidden="1" x14ac:dyDescent="0.2">
      <c r="A123" s="7" t="s">
        <v>143</v>
      </c>
      <c r="B123" s="8" t="s">
        <v>207</v>
      </c>
      <c r="C123" s="14"/>
      <c r="D123" s="17"/>
      <c r="E123" s="14"/>
      <c r="F123" s="14"/>
      <c r="G123" s="14"/>
    </row>
    <row r="124" spans="1:7" ht="76.5" hidden="1" x14ac:dyDescent="0.2">
      <c r="A124" s="7" t="s">
        <v>299</v>
      </c>
      <c r="B124" s="8" t="s">
        <v>300</v>
      </c>
      <c r="C124" s="14"/>
      <c r="D124" s="17"/>
      <c r="E124" s="14"/>
      <c r="F124" s="14"/>
      <c r="G124" s="14"/>
    </row>
    <row r="125" spans="1:7" hidden="1" x14ac:dyDescent="0.2">
      <c r="A125" s="7" t="s">
        <v>144</v>
      </c>
      <c r="B125" s="8" t="s">
        <v>140</v>
      </c>
      <c r="C125" s="14"/>
      <c r="D125" s="17"/>
      <c r="E125" s="14"/>
      <c r="F125" s="14"/>
      <c r="G125" s="14"/>
    </row>
    <row r="126" spans="1:7" ht="38.25" hidden="1" x14ac:dyDescent="0.2">
      <c r="A126" s="7" t="s">
        <v>209</v>
      </c>
      <c r="B126" s="8" t="s">
        <v>208</v>
      </c>
      <c r="C126" s="14"/>
      <c r="D126" s="17"/>
      <c r="E126" s="14"/>
      <c r="F126" s="14"/>
      <c r="G126" s="14"/>
    </row>
    <row r="127" spans="1:7" ht="51" hidden="1" x14ac:dyDescent="0.2">
      <c r="A127" s="7" t="s">
        <v>146</v>
      </c>
      <c r="B127" s="8" t="s">
        <v>301</v>
      </c>
      <c r="C127" s="14"/>
      <c r="D127" s="17"/>
      <c r="E127" s="14"/>
      <c r="F127" s="14"/>
      <c r="G127" s="14"/>
    </row>
    <row r="128" spans="1:7" ht="38.25" hidden="1" x14ac:dyDescent="0.2">
      <c r="A128" s="7" t="s">
        <v>147</v>
      </c>
      <c r="B128" s="8" t="s">
        <v>145</v>
      </c>
      <c r="C128" s="14"/>
      <c r="D128" s="17"/>
      <c r="E128" s="14"/>
      <c r="F128" s="14"/>
      <c r="G128" s="14"/>
    </row>
    <row r="129" spans="1:7" hidden="1" x14ac:dyDescent="0.2">
      <c r="A129" s="7" t="s">
        <v>224</v>
      </c>
      <c r="B129" s="8" t="s">
        <v>225</v>
      </c>
      <c r="C129" s="17"/>
      <c r="D129" s="17"/>
      <c r="E129" s="17"/>
      <c r="F129" s="17"/>
      <c r="G129" s="17"/>
    </row>
    <row r="130" spans="1:7" ht="89.25" hidden="1" x14ac:dyDescent="0.2">
      <c r="A130" s="7" t="s">
        <v>186</v>
      </c>
      <c r="B130" s="8" t="s">
        <v>187</v>
      </c>
      <c r="C130" s="14"/>
      <c r="D130" s="17"/>
      <c r="E130" s="14"/>
      <c r="F130" s="14"/>
      <c r="G130" s="14"/>
    </row>
    <row r="131" spans="1:7" ht="25.5" hidden="1" x14ac:dyDescent="0.2">
      <c r="A131" s="7" t="s">
        <v>248</v>
      </c>
      <c r="B131" s="8" t="s">
        <v>302</v>
      </c>
      <c r="C131" s="14"/>
      <c r="D131" s="17"/>
      <c r="E131" s="14"/>
      <c r="F131" s="14"/>
      <c r="G131" s="14"/>
    </row>
    <row r="132" spans="1:7" ht="25.5" hidden="1" x14ac:dyDescent="0.2">
      <c r="A132" s="7" t="s">
        <v>249</v>
      </c>
      <c r="B132" s="8" t="s">
        <v>250</v>
      </c>
      <c r="C132" s="14"/>
      <c r="D132" s="17"/>
      <c r="E132" s="14"/>
      <c r="F132" s="14"/>
      <c r="G132" s="14"/>
    </row>
    <row r="133" spans="1:7" hidden="1" x14ac:dyDescent="0.2">
      <c r="A133" s="7" t="s">
        <v>210</v>
      </c>
      <c r="B133" s="8" t="s">
        <v>211</v>
      </c>
      <c r="C133" s="14"/>
      <c r="D133" s="17"/>
      <c r="E133" s="14"/>
      <c r="F133" s="14"/>
      <c r="G133" s="14"/>
    </row>
    <row r="134" spans="1:7" ht="25.5" hidden="1" x14ac:dyDescent="0.2">
      <c r="A134" s="7" t="s">
        <v>212</v>
      </c>
      <c r="B134" s="8" t="s">
        <v>215</v>
      </c>
      <c r="C134" s="15"/>
      <c r="D134" s="17"/>
      <c r="E134" s="15"/>
      <c r="F134" s="15"/>
      <c r="G134" s="15"/>
    </row>
    <row r="135" spans="1:7" s="2" customFormat="1" ht="25.5" hidden="1" x14ac:dyDescent="0.2">
      <c r="A135" s="7" t="s">
        <v>213</v>
      </c>
      <c r="B135" s="8" t="s">
        <v>216</v>
      </c>
      <c r="C135" s="14"/>
      <c r="D135" s="17"/>
      <c r="E135" s="14"/>
      <c r="F135" s="14"/>
      <c r="G135" s="14"/>
    </row>
    <row r="136" spans="1:7" ht="38.25" hidden="1" x14ac:dyDescent="0.2">
      <c r="A136" s="7" t="s">
        <v>214</v>
      </c>
      <c r="B136" s="8" t="s">
        <v>303</v>
      </c>
      <c r="C136" s="14"/>
      <c r="D136" s="17"/>
      <c r="E136" s="14"/>
      <c r="F136" s="14"/>
      <c r="G136" s="14"/>
    </row>
    <row r="137" spans="1:7" ht="25.5" hidden="1" x14ac:dyDescent="0.2">
      <c r="A137" s="7" t="s">
        <v>148</v>
      </c>
      <c r="B137" s="8" t="s">
        <v>304</v>
      </c>
      <c r="C137" s="14"/>
      <c r="D137" s="17"/>
      <c r="E137" s="14"/>
      <c r="F137" s="14"/>
      <c r="G137" s="14"/>
    </row>
    <row r="138" spans="1:7" ht="25.5" hidden="1" x14ac:dyDescent="0.2">
      <c r="A138" s="7" t="s">
        <v>233</v>
      </c>
      <c r="B138" s="8" t="s">
        <v>234</v>
      </c>
      <c r="C138" s="14"/>
      <c r="D138" s="17"/>
      <c r="E138" s="14"/>
      <c r="F138" s="14"/>
      <c r="G138" s="14"/>
    </row>
    <row r="139" spans="1:7" ht="51" hidden="1" x14ac:dyDescent="0.2">
      <c r="A139" s="11" t="s">
        <v>242</v>
      </c>
      <c r="B139" s="8" t="s">
        <v>241</v>
      </c>
      <c r="C139" s="14"/>
      <c r="D139" s="17"/>
      <c r="E139" s="14"/>
      <c r="F139" s="14"/>
      <c r="G139" s="14"/>
    </row>
    <row r="140" spans="1:7" hidden="1" x14ac:dyDescent="0.2">
      <c r="A140" s="11" t="s">
        <v>305</v>
      </c>
      <c r="B140" s="8" t="s">
        <v>306</v>
      </c>
      <c r="C140" s="14"/>
      <c r="D140" s="17"/>
      <c r="E140" s="14"/>
      <c r="F140" s="14"/>
      <c r="G140" s="14"/>
    </row>
    <row r="141" spans="1:7" ht="25.5" x14ac:dyDescent="0.2">
      <c r="A141" s="5" t="s">
        <v>91</v>
      </c>
      <c r="B141" s="6" t="s">
        <v>100</v>
      </c>
      <c r="C141" s="13">
        <v>3314225</v>
      </c>
      <c r="D141" s="32">
        <v>3429758</v>
      </c>
      <c r="E141" s="13">
        <v>3811530</v>
      </c>
      <c r="F141" s="13">
        <v>3806959</v>
      </c>
      <c r="G141" s="13">
        <v>3806977</v>
      </c>
    </row>
    <row r="142" spans="1:7" ht="25.5" hidden="1" x14ac:dyDescent="0.2">
      <c r="A142" s="7" t="s">
        <v>152</v>
      </c>
      <c r="B142" s="8" t="s">
        <v>149</v>
      </c>
      <c r="C142" s="14"/>
      <c r="D142" s="17"/>
      <c r="E142" s="14"/>
      <c r="F142" s="14"/>
      <c r="G142" s="14"/>
    </row>
    <row r="143" spans="1:7" ht="25.5" hidden="1" x14ac:dyDescent="0.2">
      <c r="A143" s="7" t="s">
        <v>153</v>
      </c>
      <c r="B143" s="8" t="s">
        <v>150</v>
      </c>
      <c r="C143" s="14"/>
      <c r="D143" s="17"/>
      <c r="E143" s="14"/>
      <c r="F143" s="14"/>
      <c r="G143" s="14"/>
    </row>
    <row r="144" spans="1:7" ht="51" hidden="1" x14ac:dyDescent="0.2">
      <c r="A144" s="7" t="s">
        <v>154</v>
      </c>
      <c r="B144" s="8" t="s">
        <v>217</v>
      </c>
      <c r="C144" s="14">
        <v>9279</v>
      </c>
      <c r="D144" s="17">
        <v>9279</v>
      </c>
      <c r="E144" s="14">
        <v>9279</v>
      </c>
      <c r="F144" s="14"/>
      <c r="G144" s="14"/>
    </row>
    <row r="145" spans="1:7" ht="38.25" hidden="1" x14ac:dyDescent="0.2">
      <c r="A145" s="7" t="s">
        <v>155</v>
      </c>
      <c r="B145" s="8" t="s">
        <v>307</v>
      </c>
      <c r="C145" s="14">
        <v>3485</v>
      </c>
      <c r="D145" s="17">
        <v>3485</v>
      </c>
      <c r="E145" s="14">
        <v>3485</v>
      </c>
      <c r="F145" s="14"/>
      <c r="G145" s="14"/>
    </row>
    <row r="146" spans="1:7" ht="25.5" hidden="1" x14ac:dyDescent="0.2">
      <c r="A146" s="7" t="s">
        <v>156</v>
      </c>
      <c r="B146" s="8" t="s">
        <v>151</v>
      </c>
      <c r="C146" s="14">
        <v>20622</v>
      </c>
      <c r="D146" s="17">
        <v>20622</v>
      </c>
      <c r="E146" s="14">
        <v>20622</v>
      </c>
      <c r="F146" s="14"/>
      <c r="G146" s="14"/>
    </row>
    <row r="147" spans="1:7" ht="38.25" hidden="1" x14ac:dyDescent="0.2">
      <c r="A147" s="7" t="s">
        <v>157</v>
      </c>
      <c r="B147" s="12" t="s">
        <v>218</v>
      </c>
      <c r="C147" s="14">
        <f>3413+1207</f>
        <v>4620</v>
      </c>
      <c r="D147" s="17">
        <f>3413+1207</f>
        <v>4620</v>
      </c>
      <c r="E147" s="14">
        <f>3413+1207</f>
        <v>4620</v>
      </c>
      <c r="F147" s="14"/>
      <c r="G147" s="14"/>
    </row>
    <row r="148" spans="1:7" ht="51" hidden="1" x14ac:dyDescent="0.2">
      <c r="A148" s="7" t="s">
        <v>246</v>
      </c>
      <c r="B148" s="12" t="s">
        <v>247</v>
      </c>
      <c r="C148" s="14">
        <f>664+142</f>
        <v>806</v>
      </c>
      <c r="D148" s="17">
        <f>664+142</f>
        <v>806</v>
      </c>
      <c r="E148" s="14">
        <f>664+142</f>
        <v>806</v>
      </c>
      <c r="F148" s="14"/>
      <c r="G148" s="14"/>
    </row>
    <row r="149" spans="1:7" ht="76.5" hidden="1" x14ac:dyDescent="0.2">
      <c r="A149" s="7" t="s">
        <v>219</v>
      </c>
      <c r="B149" s="12" t="s">
        <v>308</v>
      </c>
      <c r="C149" s="14">
        <f>1220+5</f>
        <v>1225</v>
      </c>
      <c r="D149" s="17">
        <f>1220+5</f>
        <v>1225</v>
      </c>
      <c r="E149" s="14">
        <f>1220+5</f>
        <v>1225</v>
      </c>
      <c r="F149" s="14"/>
      <c r="G149" s="14"/>
    </row>
    <row r="150" spans="1:7" ht="51" hidden="1" x14ac:dyDescent="0.2">
      <c r="A150" s="7" t="s">
        <v>172</v>
      </c>
      <c r="B150" s="8" t="s">
        <v>168</v>
      </c>
      <c r="C150" s="14">
        <v>55457</v>
      </c>
      <c r="D150" s="17">
        <v>55457</v>
      </c>
      <c r="E150" s="14">
        <v>55457</v>
      </c>
      <c r="F150" s="14"/>
      <c r="G150" s="14"/>
    </row>
    <row r="151" spans="1:7" ht="38.25" hidden="1" x14ac:dyDescent="0.2">
      <c r="A151" s="7" t="s">
        <v>161</v>
      </c>
      <c r="B151" s="8" t="s">
        <v>309</v>
      </c>
      <c r="C151" s="14">
        <v>371</v>
      </c>
      <c r="D151" s="17">
        <v>371</v>
      </c>
      <c r="E151" s="14">
        <v>371</v>
      </c>
      <c r="F151" s="14"/>
      <c r="G151" s="14"/>
    </row>
    <row r="152" spans="1:7" ht="38.25" hidden="1" x14ac:dyDescent="0.2">
      <c r="A152" s="7" t="s">
        <v>162</v>
      </c>
      <c r="B152" s="8" t="s">
        <v>158</v>
      </c>
      <c r="C152" s="14">
        <f>754+470</f>
        <v>1224</v>
      </c>
      <c r="D152" s="17">
        <f>754+470</f>
        <v>1224</v>
      </c>
      <c r="E152" s="14">
        <f>754+470</f>
        <v>1224</v>
      </c>
      <c r="F152" s="14"/>
      <c r="G152" s="14"/>
    </row>
    <row r="153" spans="1:7" ht="51" hidden="1" x14ac:dyDescent="0.2">
      <c r="A153" s="7" t="s">
        <v>163</v>
      </c>
      <c r="B153" s="8" t="s">
        <v>159</v>
      </c>
      <c r="C153" s="14">
        <v>1480</v>
      </c>
      <c r="D153" s="17">
        <v>1480</v>
      </c>
      <c r="E153" s="14">
        <v>1480</v>
      </c>
      <c r="F153" s="14"/>
      <c r="G153" s="14"/>
    </row>
    <row r="154" spans="1:7" ht="51" hidden="1" x14ac:dyDescent="0.2">
      <c r="A154" s="7" t="s">
        <v>164</v>
      </c>
      <c r="B154" s="8" t="s">
        <v>160</v>
      </c>
      <c r="C154" s="14">
        <f>26675+10882</f>
        <v>37557</v>
      </c>
      <c r="D154" s="17">
        <f>26675+10882</f>
        <v>37557</v>
      </c>
      <c r="E154" s="14">
        <f>26675+10882</f>
        <v>37557</v>
      </c>
      <c r="F154" s="14"/>
      <c r="G154" s="14"/>
    </row>
    <row r="155" spans="1:7" ht="38.25" hidden="1" x14ac:dyDescent="0.2">
      <c r="A155" s="7" t="s">
        <v>165</v>
      </c>
      <c r="B155" s="8" t="s">
        <v>188</v>
      </c>
      <c r="C155" s="15">
        <f>10-9</f>
        <v>1</v>
      </c>
      <c r="D155" s="17">
        <f>10-9</f>
        <v>1</v>
      </c>
      <c r="E155" s="15">
        <f>10-9</f>
        <v>1</v>
      </c>
      <c r="F155" s="15"/>
      <c r="G155" s="15"/>
    </row>
    <row r="156" spans="1:7" s="2" customFormat="1" ht="191.25" hidden="1" x14ac:dyDescent="0.2">
      <c r="A156" s="7" t="s">
        <v>310</v>
      </c>
      <c r="B156" s="12" t="s">
        <v>311</v>
      </c>
      <c r="C156" s="15">
        <v>5948</v>
      </c>
      <c r="D156" s="17">
        <v>5948</v>
      </c>
      <c r="E156" s="15">
        <v>5948</v>
      </c>
      <c r="F156" s="15"/>
      <c r="G156" s="15"/>
    </row>
    <row r="157" spans="1:7" ht="178.5" hidden="1" x14ac:dyDescent="0.2">
      <c r="A157" s="7" t="s">
        <v>226</v>
      </c>
      <c r="B157" s="12" t="s">
        <v>312</v>
      </c>
      <c r="C157" s="14">
        <v>58082</v>
      </c>
      <c r="D157" s="17">
        <v>58082</v>
      </c>
      <c r="E157" s="14">
        <v>58082</v>
      </c>
      <c r="F157" s="14"/>
      <c r="G157" s="14"/>
    </row>
    <row r="158" spans="1:7" ht="25.5" hidden="1" x14ac:dyDescent="0.2">
      <c r="A158" s="7" t="s">
        <v>220</v>
      </c>
      <c r="B158" s="8" t="s">
        <v>189</v>
      </c>
      <c r="C158" s="14"/>
      <c r="D158" s="17"/>
      <c r="E158" s="14"/>
      <c r="F158" s="14"/>
      <c r="G158" s="14"/>
    </row>
    <row r="159" spans="1:7" ht="51" hidden="1" x14ac:dyDescent="0.2">
      <c r="A159" s="7" t="s">
        <v>169</v>
      </c>
      <c r="B159" s="8" t="s">
        <v>166</v>
      </c>
      <c r="C159" s="14">
        <v>7757</v>
      </c>
      <c r="D159" s="17">
        <v>7757</v>
      </c>
      <c r="E159" s="14">
        <v>7757</v>
      </c>
      <c r="F159" s="14"/>
      <c r="G159" s="14"/>
    </row>
    <row r="160" spans="1:7" ht="140.25" hidden="1" x14ac:dyDescent="0.2">
      <c r="A160" s="7" t="s">
        <v>170</v>
      </c>
      <c r="B160" s="8" t="s">
        <v>167</v>
      </c>
      <c r="C160" s="14">
        <v>996</v>
      </c>
      <c r="D160" s="17">
        <v>996</v>
      </c>
      <c r="E160" s="14">
        <v>996</v>
      </c>
      <c r="F160" s="14"/>
      <c r="G160" s="14"/>
    </row>
    <row r="161" spans="1:8" ht="140.25" hidden="1" x14ac:dyDescent="0.2">
      <c r="A161" s="7" t="s">
        <v>221</v>
      </c>
      <c r="B161" s="8" t="s">
        <v>313</v>
      </c>
      <c r="C161" s="15">
        <f>2504053-5948</f>
        <v>2498105</v>
      </c>
      <c r="D161" s="17">
        <f>2504053-5948</f>
        <v>2498105</v>
      </c>
      <c r="E161" s="15">
        <f>2504053-5948</f>
        <v>2498105</v>
      </c>
      <c r="F161" s="15"/>
      <c r="G161" s="15"/>
    </row>
    <row r="162" spans="1:8" ht="178.5" hidden="1" x14ac:dyDescent="0.2">
      <c r="A162" s="7" t="s">
        <v>222</v>
      </c>
      <c r="B162" s="8" t="s">
        <v>314</v>
      </c>
      <c r="C162" s="14">
        <f>84592+23680</f>
        <v>108272</v>
      </c>
      <c r="D162" s="17">
        <f>84592+23680</f>
        <v>108272</v>
      </c>
      <c r="E162" s="14">
        <f>84592+23680</f>
        <v>108272</v>
      </c>
      <c r="F162" s="14"/>
      <c r="G162" s="14"/>
    </row>
    <row r="163" spans="1:8" x14ac:dyDescent="0.2">
      <c r="A163" s="5" t="s">
        <v>92</v>
      </c>
      <c r="B163" s="6" t="s">
        <v>93</v>
      </c>
      <c r="C163" s="13">
        <v>259114</v>
      </c>
      <c r="D163" s="32">
        <v>753542</v>
      </c>
      <c r="E163" s="13">
        <v>526687</v>
      </c>
      <c r="F163" s="13">
        <v>141945</v>
      </c>
      <c r="G163" s="13">
        <v>142051</v>
      </c>
    </row>
    <row r="164" spans="1:8" ht="38.25" hidden="1" x14ac:dyDescent="0.2">
      <c r="A164" s="7" t="s">
        <v>192</v>
      </c>
      <c r="B164" s="8" t="s">
        <v>193</v>
      </c>
      <c r="C164" s="14"/>
      <c r="D164" s="17"/>
      <c r="E164" s="14"/>
      <c r="F164" s="14"/>
      <c r="G164" s="14"/>
    </row>
    <row r="165" spans="1:8" ht="51" hidden="1" x14ac:dyDescent="0.2">
      <c r="A165" s="7" t="s">
        <v>192</v>
      </c>
      <c r="B165" s="8" t="s">
        <v>251</v>
      </c>
      <c r="C165" s="14"/>
      <c r="D165" s="17"/>
      <c r="E165" s="14"/>
      <c r="F165" s="14"/>
      <c r="G165" s="14"/>
    </row>
    <row r="166" spans="1:8" ht="25.5" hidden="1" x14ac:dyDescent="0.2">
      <c r="A166" s="11" t="s">
        <v>244</v>
      </c>
      <c r="B166" s="8" t="s">
        <v>243</v>
      </c>
      <c r="C166" s="14">
        <v>133</v>
      </c>
      <c r="D166" s="17">
        <v>133</v>
      </c>
      <c r="E166" s="14">
        <v>133</v>
      </c>
      <c r="F166" s="14"/>
      <c r="G166" s="14"/>
    </row>
    <row r="167" spans="1:8" ht="25.5" hidden="1" x14ac:dyDescent="0.2">
      <c r="A167" s="11" t="s">
        <v>315</v>
      </c>
      <c r="B167" s="8" t="s">
        <v>316</v>
      </c>
      <c r="C167" s="14">
        <v>17937</v>
      </c>
      <c r="D167" s="17">
        <v>17937</v>
      </c>
      <c r="E167" s="14">
        <v>17937</v>
      </c>
      <c r="F167" s="14"/>
      <c r="G167" s="14"/>
    </row>
    <row r="168" spans="1:8" s="2" customFormat="1" ht="38.25" hidden="1" x14ac:dyDescent="0.2">
      <c r="A168" s="11" t="s">
        <v>245</v>
      </c>
      <c r="B168" s="8" t="s">
        <v>317</v>
      </c>
      <c r="C168" s="14">
        <v>500</v>
      </c>
      <c r="D168" s="17">
        <v>500</v>
      </c>
      <c r="E168" s="14">
        <v>500</v>
      </c>
      <c r="F168" s="14"/>
      <c r="G168" s="14"/>
    </row>
    <row r="169" spans="1:8" ht="25.5" hidden="1" x14ac:dyDescent="0.2">
      <c r="A169" s="7" t="s">
        <v>235</v>
      </c>
      <c r="B169" s="8" t="s">
        <v>236</v>
      </c>
      <c r="C169" s="14"/>
      <c r="D169" s="17"/>
      <c r="E169" s="14"/>
      <c r="F169" s="14"/>
      <c r="G169" s="14"/>
    </row>
    <row r="170" spans="1:8" s="2" customFormat="1" hidden="1" x14ac:dyDescent="0.2">
      <c r="A170" s="7" t="s">
        <v>190</v>
      </c>
      <c r="B170" s="8" t="s">
        <v>191</v>
      </c>
      <c r="C170" s="14">
        <f>2000-2000</f>
        <v>0</v>
      </c>
      <c r="D170" s="17">
        <f>2000-2000</f>
        <v>0</v>
      </c>
      <c r="E170" s="14">
        <f>2000-2000</f>
        <v>0</v>
      </c>
      <c r="F170" s="14"/>
      <c r="G170" s="14"/>
    </row>
    <row r="171" spans="1:8" s="2" customFormat="1" ht="51" hidden="1" x14ac:dyDescent="0.2">
      <c r="A171" s="7" t="s">
        <v>252</v>
      </c>
      <c r="B171" s="8" t="s">
        <v>253</v>
      </c>
      <c r="C171" s="14"/>
      <c r="D171" s="17"/>
      <c r="E171" s="14"/>
      <c r="F171" s="14"/>
      <c r="G171" s="14"/>
    </row>
    <row r="172" spans="1:8" s="2" customFormat="1" ht="38.25" hidden="1" x14ac:dyDescent="0.2">
      <c r="A172" s="7" t="s">
        <v>171</v>
      </c>
      <c r="B172" s="8" t="s">
        <v>318</v>
      </c>
      <c r="C172" s="14">
        <v>1000</v>
      </c>
      <c r="D172" s="17">
        <v>1000</v>
      </c>
      <c r="E172" s="14">
        <v>1000</v>
      </c>
      <c r="F172" s="14"/>
      <c r="G172" s="14"/>
    </row>
    <row r="173" spans="1:8" s="2" customFormat="1" ht="63.75" hidden="1" x14ac:dyDescent="0.2">
      <c r="A173" s="7" t="s">
        <v>319</v>
      </c>
      <c r="B173" s="8" t="s">
        <v>320</v>
      </c>
      <c r="C173" s="14">
        <v>10450</v>
      </c>
      <c r="D173" s="17">
        <v>10450</v>
      </c>
      <c r="E173" s="14">
        <v>10450</v>
      </c>
      <c r="F173" s="14"/>
      <c r="G173" s="14"/>
    </row>
    <row r="174" spans="1:8" s="2" customFormat="1" ht="51" hidden="1" x14ac:dyDescent="0.2">
      <c r="A174" s="7" t="s">
        <v>321</v>
      </c>
      <c r="B174" s="8" t="s">
        <v>322</v>
      </c>
      <c r="C174" s="14">
        <v>1755</v>
      </c>
      <c r="D174" s="17">
        <v>1755</v>
      </c>
      <c r="E174" s="14">
        <v>1755</v>
      </c>
      <c r="F174" s="14"/>
      <c r="G174" s="14"/>
    </row>
    <row r="175" spans="1:8" s="2" customFormat="1" ht="25.5" hidden="1" x14ac:dyDescent="0.2">
      <c r="A175" s="7" t="s">
        <v>323</v>
      </c>
      <c r="B175" s="8" t="s">
        <v>324</v>
      </c>
      <c r="C175" s="14">
        <v>209197</v>
      </c>
      <c r="D175" s="17">
        <v>209197</v>
      </c>
      <c r="E175" s="14">
        <v>209197</v>
      </c>
      <c r="F175" s="14"/>
      <c r="G175" s="14"/>
    </row>
    <row r="176" spans="1:8" s="2" customFormat="1" ht="38.25" x14ac:dyDescent="0.2">
      <c r="A176" s="5" t="s">
        <v>260</v>
      </c>
      <c r="B176" s="6" t="s">
        <v>325</v>
      </c>
      <c r="C176" s="13">
        <v>11094</v>
      </c>
      <c r="D176" s="32">
        <v>29830</v>
      </c>
      <c r="E176" s="13">
        <v>0</v>
      </c>
      <c r="F176" s="13">
        <v>0</v>
      </c>
      <c r="G176" s="13">
        <v>0</v>
      </c>
      <c r="H176" s="23"/>
    </row>
    <row r="177" spans="1:8" s="2" customFormat="1" ht="25.5" x14ac:dyDescent="0.2">
      <c r="A177" s="5" t="s">
        <v>261</v>
      </c>
      <c r="B177" s="6" t="s">
        <v>326</v>
      </c>
      <c r="C177" s="13">
        <v>-47388</v>
      </c>
      <c r="D177" s="32">
        <v>-107179</v>
      </c>
      <c r="E177" s="14">
        <v>0</v>
      </c>
      <c r="F177" s="14">
        <v>0</v>
      </c>
      <c r="G177" s="14">
        <v>0</v>
      </c>
      <c r="H177" s="24"/>
    </row>
    <row r="178" spans="1:8" s="2" customFormat="1" x14ac:dyDescent="0.2">
      <c r="A178" s="5"/>
      <c r="B178" s="4" t="s">
        <v>94</v>
      </c>
      <c r="C178" s="13">
        <f>C31+C76+C77</f>
        <v>12989231</v>
      </c>
      <c r="D178" s="32">
        <f>D31+D76+D77</f>
        <v>15522235</v>
      </c>
      <c r="E178" s="13">
        <f>E31+E76+E77</f>
        <v>14818351</v>
      </c>
      <c r="F178" s="13">
        <f t="shared" ref="F178:G178" si="19">F31+F76+F77</f>
        <v>14303737</v>
      </c>
      <c r="G178" s="13">
        <f t="shared" si="19"/>
        <v>13720782</v>
      </c>
      <c r="H178" s="23"/>
    </row>
    <row r="179" spans="1:8" s="2" customFormat="1" x14ac:dyDescent="0.2">
      <c r="A179" s="19"/>
      <c r="B179" s="20"/>
      <c r="C179" s="21"/>
      <c r="D179" s="34"/>
      <c r="E179" s="21"/>
      <c r="F179" s="21"/>
      <c r="G179" s="21"/>
      <c r="H179" s="23"/>
    </row>
    <row r="181" spans="1:8" x14ac:dyDescent="0.2">
      <c r="C181" s="22"/>
    </row>
  </sheetData>
  <mergeCells count="1">
    <mergeCell ref="A2:G2"/>
  </mergeCells>
  <pageMargins left="0.39370078740157483" right="0.19685039370078741" top="0.19685039370078741" bottom="0.19685039370078741" header="0.31496062992125984" footer="0.31496062992125984"/>
  <pageSetup paperSize="9" scale="65" firstPageNumber="120" fitToHeight="0" orientation="portrait" useFirstPageNumber="1" r:id="rId1"/>
  <headerFooter scaleWithDoc="0"/>
  <rowBreaks count="1" manualBreakCount="1">
    <brk id="4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2025-10-24T14:06:07Z</dcterms:modified>
</cp:coreProperties>
</file>