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60" windowHeight="1114"/>
  </bookViews>
  <sheets>
    <sheet name="Лист1" sheetId="1" r:id="rId1"/>
  </sheets>
  <definedNames>
    <definedName name="_xlnm.Print_Titles" localSheetId="0">Лист1!$16:$16</definedName>
  </definedName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6" i="1" l="1"/>
  <c r="C85" i="1"/>
  <c r="C75" i="1" l="1"/>
  <c r="C74" i="1"/>
  <c r="C73" i="1"/>
  <c r="C72" i="1"/>
  <c r="C71" i="1"/>
  <c r="C145" i="1" l="1"/>
  <c r="C143" i="1"/>
  <c r="C118" i="1"/>
  <c r="C117" i="1"/>
  <c r="C115" i="1"/>
  <c r="C113" i="1"/>
  <c r="C112" i="1"/>
  <c r="C110" i="1"/>
  <c r="C97" i="1"/>
  <c r="C95" i="1"/>
  <c r="C20" i="1" l="1"/>
  <c r="C146" i="1" l="1"/>
  <c r="C136" i="1"/>
  <c r="C135" i="1"/>
  <c r="C134" i="1"/>
  <c r="C133" i="1"/>
  <c r="C125" i="1"/>
  <c r="C106" i="1"/>
  <c r="C102" i="1"/>
  <c r="C100" i="1"/>
  <c r="C96" i="1"/>
  <c r="C93" i="1" s="1"/>
  <c r="C78" i="1" l="1"/>
  <c r="C80" i="1" l="1"/>
  <c r="C77" i="1" s="1"/>
  <c r="C138" i="1" l="1"/>
  <c r="C89" i="1" l="1"/>
  <c r="C70" i="1" l="1"/>
  <c r="C45" i="1"/>
  <c r="C122" i="1" l="1"/>
  <c r="C66" i="1"/>
  <c r="C54" i="1"/>
  <c r="C58" i="1"/>
  <c r="C36" i="1"/>
  <c r="C34" i="1" s="1"/>
  <c r="C152" i="1"/>
  <c r="C84" i="1"/>
  <c r="C62" i="1"/>
  <c r="C61" i="1" s="1"/>
  <c r="C51" i="1"/>
  <c r="C39" i="1"/>
  <c r="C27" i="1"/>
  <c r="C26" i="1" s="1"/>
  <c r="C21" i="1"/>
  <c r="C18" i="1"/>
  <c r="C42" i="1" l="1"/>
  <c r="C53" i="1"/>
  <c r="C43" i="1" s="1"/>
  <c r="C86" i="1" s="1"/>
  <c r="C88" i="1"/>
  <c r="C87" i="1" s="1"/>
  <c r="C17" i="1" l="1"/>
  <c r="C154" i="1"/>
</calcChain>
</file>

<file path=xl/sharedStrings.xml><?xml version="1.0" encoding="utf-8"?>
<sst xmlns="http://schemas.openxmlformats.org/spreadsheetml/2006/main" count="289" uniqueCount="280">
  <si>
    <t>Код бюджетной классификации</t>
  </si>
  <si>
    <t>00010000000000000000</t>
  </si>
  <si>
    <t>Наименование показателей</t>
  </si>
  <si>
    <t>00010100000000000000</t>
  </si>
  <si>
    <t>00010102000010000110</t>
  </si>
  <si>
    <t>Налог на доходы физических лиц (по дополнительному нормативу)</t>
  </si>
  <si>
    <t>Сумма,      тыс.руб.</t>
  </si>
  <si>
    <t>00010300000000000000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</si>
  <si>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</si>
  <si>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00010302230010000110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</si>
  <si>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</si>
  <si>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</si>
  <si>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</si>
  <si>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Налоги на совокупный доход</t>
  </si>
  <si>
    <t>00010302240010000110</t>
  </si>
  <si>
    <t>00010302250010000110</t>
  </si>
  <si>
    <t>00010302260010000110</t>
  </si>
  <si>
    <t>Налог, взимаемый в связи с применением упрощенной системы налогообложения (по нормативу, установленному законом Московской области 50%)</t>
  </si>
  <si>
    <t>Налог, взимаемый с налогоплательщиков, выбравших в качестве объекта налогообложения доходы</t>
  </si>
  <si>
    <t>Единый налог на вмененный доход для отдельных видов деятельности</t>
  </si>
  <si>
    <t>Единый сельскохозяйственный налог</t>
  </si>
  <si>
    <t>Налог, взимаемый в связи с применением патентной системы налогообложения, зачисляемый в бюджеты городских округов</t>
  </si>
  <si>
    <t>Налоги на имущество</t>
  </si>
  <si>
    <t>00010500000000000000</t>
  </si>
  <si>
    <t>00010501000000000110</t>
  </si>
  <si>
    <t>00010501011010000110</t>
  </si>
  <si>
    <t>00010501021010000110</t>
  </si>
  <si>
    <t>00010502010020000110</t>
  </si>
  <si>
    <t>00010503010010000110</t>
  </si>
  <si>
    <t>00010504010020000110</t>
  </si>
  <si>
    <t>Налог на имущество физических лиц, взимаемый по ставкам, применяемым к объектам налогообложения, расположенным в границах городских округов</t>
  </si>
  <si>
    <t>Земельный налог с организаций, обладающих земельным участком, расположенным в границах городских округов</t>
  </si>
  <si>
    <t>Земельный налог с физических лиц, обладающих земельным участком, расположенным в границах городских округов</t>
  </si>
  <si>
    <t>00010601020040000110</t>
  </si>
  <si>
    <t>00010606032040000110</t>
  </si>
  <si>
    <t>00010606042040000110</t>
  </si>
  <si>
    <t>Государственная пошлина</t>
  </si>
  <si>
    <t>Государственная пошлина за выдачу разрешения на установку рекламной конструкции</t>
  </si>
  <si>
    <t>Итого налоговых доходов</t>
  </si>
  <si>
    <t>00010800000000000000</t>
  </si>
  <si>
    <t>00010803010010000110</t>
  </si>
  <si>
    <t>00010807150010000110</t>
  </si>
  <si>
    <t>Доходы от использования имущества, находящегося в государственной и муниципальной собственности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</si>
  <si>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городским округам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</si>
  <si>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</si>
  <si>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</t>
  </si>
  <si>
    <t>Доходы от сдачи в аренду имущества, составляющего казну городских округов (за исключением земельных участков)</t>
  </si>
  <si>
    <t>00011100000000000000</t>
  </si>
  <si>
    <t>00011101040040000120</t>
  </si>
  <si>
    <t>00011105000000000120</t>
  </si>
  <si>
    <t>00011105012040000120</t>
  </si>
  <si>
    <t>00011105074040000120</t>
  </si>
  <si>
    <t>Платежи от государственных и муниципальных унитарных предприятий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</si>
  <si>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городскими округами</t>
  </si>
  <si>
    <t>Налог на доходы физических лиц (по нормативу, установленному Бюджетным кодексом Российской Федерации)</t>
  </si>
  <si>
    <t>00011107000000000120</t>
  </si>
  <si>
    <t>00011107014040000120</t>
  </si>
  <si>
    <t>00011109000000000120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</si>
  <si>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</si>
  <si>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00011109044040000120</t>
  </si>
  <si>
    <t>Прочие поступления от использования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том числе:</t>
  </si>
  <si>
    <t>Плата за установку и эксплуатацию рекламных конструкций</t>
  </si>
  <si>
    <t>Платежи при пользовании природными ресурсами</t>
  </si>
  <si>
    <t>00011200000000000000</t>
  </si>
  <si>
    <t>Плата за негативное воздействие на окружающую среду</t>
  </si>
  <si>
    <t>00011201000010000120</t>
  </si>
  <si>
    <t>Плата за выбросы загрязняющих веществ в атмосферный воздух стационарными объектами</t>
  </si>
  <si>
    <t>00011201010010000120</t>
  </si>
  <si>
    <t>00011201030010000120</t>
  </si>
  <si>
    <t>Плата за сбросы загрязняющих веществ в водные объекты</t>
  </si>
  <si>
    <t>00011201040010000120</t>
  </si>
  <si>
    <t>Плата за размещение отходов производства и потребления</t>
  </si>
  <si>
    <t>00011400000000000000</t>
  </si>
  <si>
    <t>Доходы от продажи материальных и нематериальных активов</t>
  </si>
  <si>
    <t>Доходы от реализации имущества, находящегося в собственности городских округов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 в части реализации основных средств по указанному имуществу</t>
  </si>
  <si>
    <t>00011402040040000410</t>
  </si>
  <si>
    <t>00011406012040000430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</si>
  <si>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округов</t>
  </si>
  <si>
    <t>Штрафы, санкции, возмещение ущерба</t>
  </si>
  <si>
    <t>00011600000000000000</t>
  </si>
  <si>
    <t>Прочие неналоговые доходы</t>
  </si>
  <si>
    <t>00011700000000000000</t>
  </si>
  <si>
    <t>00011705040040000180</t>
  </si>
  <si>
    <t>Прочие неналоговые доходы бюджетов городских округов</t>
  </si>
  <si>
    <t>Итого неналоговых доходов</t>
  </si>
  <si>
    <t xml:space="preserve">Безвозмездные поступления </t>
  </si>
  <si>
    <t>00020000000000000000</t>
  </si>
  <si>
    <t>00020200000000000000</t>
  </si>
  <si>
    <t>Безвозмездные поступления от других бюджетов бюджетной системы Российской Федерации</t>
  </si>
  <si>
    <t>00020210000000000150</t>
  </si>
  <si>
    <t>00020215001040000150</t>
  </si>
  <si>
    <t>00020220000000000150</t>
  </si>
  <si>
    <t>00020230000000000150</t>
  </si>
  <si>
    <t>00020240000000000150</t>
  </si>
  <si>
    <t>Иные межбюджетные трансферты</t>
  </si>
  <si>
    <t>Прочие безвозмездные поступления</t>
  </si>
  <si>
    <t>Прочие безвозмездные поступления в бюджеты городских округов</t>
  </si>
  <si>
    <t>ВСЕГО ДОХОДОВ</t>
  </si>
  <si>
    <t>Приложение 1</t>
  </si>
  <si>
    <t>к решению Совета депутатов</t>
  </si>
  <si>
    <t>Наро-Фоминского</t>
  </si>
  <si>
    <t>городского округа</t>
  </si>
  <si>
    <t>Поступления доходов в бюджет</t>
  </si>
  <si>
    <t>00020704050040000150</t>
  </si>
  <si>
    <t>НАЛОГОВЫЕ И НЕНАЛОГОВЫЕ ДОХОДЫ</t>
  </si>
  <si>
    <t>Налоги на прибыль, доходы</t>
  </si>
  <si>
    <t>Налоги на товары (работы, услуги), реализуемые на территории Российской Федерации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</si>
  <si>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</si>
  <si>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Дотации бюджетам бюджетной системы Российской Федерации</t>
  </si>
  <si>
    <t>Субсидии бюджетам бюджетной системы Российской Федерации (межбюджетные субсидии), в том числе:</t>
  </si>
  <si>
    <t>Субвенции бюджетам бюджетной системы Российской Федерации, в том числе:</t>
  </si>
  <si>
    <t>00020700000000000000</t>
  </si>
  <si>
    <t>Плата за социальный найм</t>
  </si>
  <si>
    <t>00010600000000000000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</si>
  <si>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</si>
  <si>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00011105024040000120</t>
  </si>
  <si>
    <t>00011105312040000120</t>
  </si>
  <si>
    <t>Плата по соглашениям об установлении сервитута, заключенным органами местного самоуправления городских округов, государственными или муниципальными предприятиями либо государственными или муниципальными учреждениями в отношении земельных участков, государственная собственность на которые не разграничена и которые расположены в границах городских округов</t>
  </si>
  <si>
    <t>00011300000000000000</t>
  </si>
  <si>
    <t>00011302994040000130</t>
  </si>
  <si>
    <t>Доходы от оказания платных услуг и компенсации затрат государства</t>
  </si>
  <si>
    <t>Прочие доходы от компенсации затрат бюджетов городских округов</t>
  </si>
  <si>
    <t>Земельный налог</t>
  </si>
  <si>
    <t>Плата за коммерческий найм</t>
  </si>
  <si>
    <t>Дотации бюджетам городских округов на выравнивание бюджетной обеспеченности из бюджета субъекта Российской Федерации</t>
  </si>
  <si>
    <t>00011301994040000130</t>
  </si>
  <si>
    <t>Прочие доходы от оказания платных услуг (работ) получателями средств бюджетов городских округов</t>
  </si>
  <si>
    <t>00011406312040000430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</si>
  <si>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городских округов</t>
  </si>
  <si>
    <t>00011109080040000120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</si>
  <si>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городских округов, и на землях или земельных участках, государственная собственность на которые не разграничена</t>
  </si>
  <si>
    <t>Плата за предоставление права на размещение и эксплуатацию нестационарного торгового объекта</t>
  </si>
  <si>
    <t>00020225304040000150</t>
  </si>
  <si>
    <t>На мероприятия по организации отдыха детей в каникулярное время</t>
  </si>
  <si>
    <t>00020229999046219150</t>
  </si>
  <si>
    <t>00020229999046233150</t>
  </si>
  <si>
    <t>На предоставление гражданам  субсидий на оплату жилого помещения и коммунальных услуг</t>
  </si>
  <si>
    <t>На обеспечение предоставления гражданам  субсидий на оплату жилого помещения и коммунальных услуг</t>
  </si>
  <si>
    <t>00020230022046141150</t>
  </si>
  <si>
    <t>00020230022046142150</t>
  </si>
  <si>
    <t>00020230024046068150</t>
  </si>
  <si>
    <t>00020230024046087150</t>
  </si>
  <si>
    <t>На создание административных комиссий, уполномоченных рассматривать дела об административных правонарушениях в сфере благоустройства</t>
  </si>
  <si>
    <t>На осуществление переданных полномочий Московской области по транспортировке в морг, включая погрузоразгрузочные работы, с мест обнаружения или происшествия умерших для производства судебно-медицинской экспертизы</t>
  </si>
  <si>
    <t>00020230024046223150</t>
  </si>
  <si>
    <t>00020230024046267150</t>
  </si>
  <si>
    <t>00020230024046282150</t>
  </si>
  <si>
    <t>00020235120040000150</t>
  </si>
  <si>
    <t>На выплату компенсации родительской платы за присмотр и уход за детьми, осваивающими образовательные программы дошкольного образования в организациях Московской области, осуществляющих образовательную деятельность</t>
  </si>
  <si>
    <t>00020225497040000150</t>
  </si>
  <si>
    <t>На реализацию мероприятий по обеспечению жильем молодых семей</t>
  </si>
  <si>
    <t>00020219999040000150</t>
  </si>
  <si>
    <t>Прочие дотации (Премия Губернатора Московской области "Прорыв года")</t>
  </si>
  <si>
    <t>Плата за разрешение на размещение объектов</t>
  </si>
  <si>
    <t>00011401040040000410</t>
  </si>
  <si>
    <t>Доходы от продажи квартир, находящихся в собственности городских округов</t>
  </si>
  <si>
    <t>00011406024040000430</t>
  </si>
  <si>
    <t>Доходы от продажи земельных участков, находящихся в собственности городских округов (за исключением земельных участков муниципальных бюджетных и автономных учреждений)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</si>
  <si>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округов (за исключением земельных участков муниципальных бюджетных и автономных учреждений)</t>
  </si>
  <si>
    <t>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</si>
  <si>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На 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</t>
  </si>
  <si>
    <t>00020225519040000150</t>
  </si>
  <si>
    <t>00020229999046373150</t>
  </si>
  <si>
    <t>На благоустройство лесопарковых зон</t>
  </si>
  <si>
    <t xml:space="preserve">На обеспечение переданного государственного полномочия Московской области по созданию комиссий по делам несовершеннолетних и защите их прав муниципальных образований Московской области </t>
  </si>
  <si>
    <t>На осуществление переданных полномочий Московской области по организации мероприятий при осуществлении деятельности по обращению с собаками без владельцев</t>
  </si>
  <si>
    <t>00020230024046205150</t>
  </si>
  <si>
    <t>00020239999046201150</t>
  </si>
  <si>
    <t>00020239999046202150</t>
  </si>
  <si>
    <t>00011601000010000140</t>
  </si>
  <si>
    <t>00011607000000000140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</si>
  <si>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</si>
  <si>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Административные штрафы, установленные Кодексом Российской Федерации об административных правонарушениях</t>
  </si>
  <si>
    <t>00010606000000000110</t>
  </si>
  <si>
    <t>00020249999046472150</t>
  </si>
  <si>
    <t>На реализацию проектов по реконструкции объектов очистки сточных вод муниципальной собственности</t>
  </si>
  <si>
    <t>00010507000010000110</t>
  </si>
  <si>
    <t>Налог взимаемый в связи с применением специального налогового режима "Автоматизированная упрощенная система налогообложения"</t>
  </si>
  <si>
    <t>На государственную поддержку частных дошкольных общеобразовательных организаций, частных общеобразовательных организаций и индивидуальных предпринимателей, осуществляющих образовательную деятельность по основным общеобразовательным программам дошкольного образования, с целью возмещения расходов на присмотр и уход, содержание имущества и арендную плату за использование помещений</t>
  </si>
  <si>
    <t>На компенсацию проезда к месту учебы и обратно отдельным категориям обучающихся по очной форме обучения муниципальных общеобразовательных организаций</t>
  </si>
  <si>
    <t>На обеспечение переданных государственных полномочий Московской области по организации деятельности по сбору (в том числе раздельному сбору) отходов на лесных участках в составе земель лесного фонда, не предоставленных гражданам и юридическим лицам, а также по транспортированию, обработке, утилизации таких отходов</t>
  </si>
  <si>
    <t>00011301530040000130</t>
  </si>
  <si>
    <t>Плата за оказание услуг по присоединению объектов дорожного сервиса к автомобильным дорогам общего пользования местного значения, зачисляемая в бюджеты городских округов</t>
  </si>
  <si>
    <t>00011602020020000140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</si>
  <si>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</si>
  <si>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На государственную поддержку отрасли культуры (модернизация библиотек в части комплектования книжных фондов муниципальных общедоступных библиотек)</t>
  </si>
  <si>
    <t>00020229999046409150</t>
  </si>
  <si>
    <t>На строительство и реконструкцию объектов водоснабжения</t>
  </si>
  <si>
    <t>00020230024046590150</t>
  </si>
  <si>
    <t>На осуществление государственных полномочий Московской области в области земельных отношений, определения соответствия объектов жилищного строительства, присвоения адресов и согласования перепланировки помещений</t>
  </si>
  <si>
    <t>00020229999046032150</t>
  </si>
  <si>
    <t>00020239999046318150</t>
  </si>
  <si>
    <t>00020239999046319150</t>
  </si>
  <si>
    <t>На выплату компенсаций работникам, привлекаемым к проведению в Московской области государственной итоговой аттестации обучающихся, освоивших образовательные программы основного общего и среднего общего образования, за работу по подготовке и проведению государственной итоговой аттестации</t>
  </si>
  <si>
    <t>00020230029040000150</t>
  </si>
  <si>
    <t>00011105034040000120</t>
  </si>
  <si>
    <t>Доходы от сдачи в аренду имущества, находящегося в оперативном управлении органов управления городских округов и созданных ими учреждений (за исключением имущества муниципальных бюджетных и автономных учреждений)</t>
  </si>
  <si>
    <t>00011406324040000430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</si>
  <si>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земельных участков, находящихся в собственности городских округов</t>
  </si>
  <si>
    <t>00020249999046257150</t>
  </si>
  <si>
    <t>00011610000000000140</t>
  </si>
  <si>
    <t>Платежи в целях возмещения причиненного ущерба (убытков)</t>
  </si>
  <si>
    <t>На реализацию мероприятий по капитальному ремонту сетей теплоснабжения на территории муниципальных образований</t>
  </si>
  <si>
    <t>На поощрение органов местного самоуправления городских округов Московской области за достижение наилучших значений показателей по отдельным направлениям развития городских округов Московской области</t>
  </si>
  <si>
    <t>00020219999040002150</t>
  </si>
  <si>
    <t>00020225424040000150</t>
  </si>
  <si>
    <t>На капитальный ремонт сетей водоснабжения, водоотведения</t>
  </si>
  <si>
    <t>00020229999046198150</t>
  </si>
  <si>
    <t>На благоустройство зон для досуга и отдыха населения в парках культуры и отдыха</t>
  </si>
  <si>
    <t xml:space="preserve">На строительство и реконструкцию объектов очистки сточных вод </t>
  </si>
  <si>
    <t>00020229999049020150</t>
  </si>
  <si>
    <t>00020229999049050150</t>
  </si>
  <si>
    <t>00020229999049090150</t>
  </si>
  <si>
    <t>00020229999049110150</t>
  </si>
  <si>
    <t>На реализацию мероприятий по строительству и реконструкции объектов теплоснабжения муниципальной собственности</t>
  </si>
  <si>
    <t>На реализацию мероприятий по капитальному ремонту объектов теплоснабжения</t>
  </si>
  <si>
    <t>На софинансирование работ по капитальному ремонту автомобильных дорог общего пользования местного значения</t>
  </si>
  <si>
    <t>00020245179040000150</t>
  </si>
  <si>
    <t>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</si>
  <si>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00020245303040000150</t>
  </si>
  <si>
    <t>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</si>
  <si>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00020249999046045150</t>
  </si>
  <si>
    <t>На стимулирующие выплаты руководителям муниципальных общеобразовательных организаций по итогам оценки эффективности механизмов управления качеством образовательных результатов и эффективности механизмов управления качеством образовательной деятельности в общеобразовательных организациях</t>
  </si>
  <si>
    <t>На финансовое обеспечение стимулирующих выплат работникам муниципальных культурно-досуговых учреждений в Московской области с высоким уровнем достижений работы в сфере культуры</t>
  </si>
  <si>
    <t>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города Байконура и федеральной территории "Сириус", муниципальных общеобразовательных организаций и профессиональных образовательных организаций</t>
  </si>
  <si>
    <t>00020249999046118150</t>
  </si>
  <si>
    <t>На финансовое обеспечение выплат преподавателям в области музыкального искусства организаций дополнительного образования сферы культуры</t>
  </si>
  <si>
    <t>00011611000010000140</t>
  </si>
  <si>
    <t>Платежи, уплачиваемые в целях возмещения вреда</t>
  </si>
  <si>
    <t>На обеспечение мероприятий по переселению граждан из аварийного жилищного фонда, признанного таковым после 1 января 2017 года</t>
  </si>
  <si>
    <t>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 (Организация бесплатного горячего питания обучающихся, получающих начальное общее образование в муниципальных образовательных организациях)</t>
  </si>
  <si>
    <t>00020229999049070150</t>
  </si>
  <si>
    <t xml:space="preserve">На реализацию мероприятий по строительству и реконструкции сетей теплоснабжения муниципальной собственности </t>
  </si>
  <si>
    <t>00020245050040000150</t>
  </si>
  <si>
    <t>00020229999046028150</t>
  </si>
  <si>
    <t>На изготовление и установку стел</t>
  </si>
  <si>
    <t xml:space="preserve">На финансовое обеспечение государственных гарантий реализации прав на получение общедоступного и бесплатного дошкольного образования 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 </t>
  </si>
  <si>
    <t>На финансовое обеспечение получения дошкольного образования в частных дошкольных образовательных организациях, дошкольного, начального общего, основного общего, среднего общего образования в частных общеобразовательных организациях, осуществляющих образовательную деятельность по имеющим государственную аккредитацию основным общеобразовательным программам,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</t>
  </si>
  <si>
    <t>На выплату пособия и ежемесячных выплат педагогическим работникам муниципальных дошкольных и общеобразовательных организаций - молодым работникам и специалистам</t>
  </si>
  <si>
    <t>Наро-Фоминского городского округа на 2026 год</t>
  </si>
  <si>
    <t>00020229999046031150</t>
  </si>
  <si>
    <t>На капитальный ремонт, приобретение, монтаж и ввод в эксплуатацию канализационных коллекторов, канализационных (ливневых) насосных станций</t>
  </si>
  <si>
    <t>00020229999046063150</t>
  </si>
  <si>
    <t>На создание школ креативных индустрий на базе организаций дополнительного образования в сфере культуры</t>
  </si>
  <si>
    <t>00020229999046103150</t>
  </si>
  <si>
    <t>00020229999046315150</t>
  </si>
  <si>
    <t>На проведение ремонта объектов муниципальных культурно-досуговых учреждений в сельской местности</t>
  </si>
  <si>
    <t>00020229999046403150</t>
  </si>
  <si>
    <t>На строительство (реконструкцию) канализационных коллекторов, канализационных насосных станций</t>
  </si>
  <si>
    <t>00020229999049100150</t>
  </si>
  <si>
    <t>На софинансирование работ по капитальному ремонту автомобильных дорог к сельским населенным пунктам</t>
  </si>
  <si>
    <t>00020249999046081150</t>
  </si>
  <si>
    <t>На финансовое обеспечение стимулирующих выплат отдельным категориям работников организаций дополнительного образования сферы физической культуры и спорта в Московской области по результатам оценки качества деятельности руководителей муниципальных учреждений, реализующих дополнительные образовательные программы спортивной подготовки в Московской области</t>
  </si>
  <si>
    <t>00011601203010000140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</si>
  <si>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</si>
  <si>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>"Приложение 1</t>
  </si>
  <si>
    <t>".</t>
  </si>
  <si>
    <t>00020229999049040150</t>
  </si>
  <si>
    <t>На капитальный ремонт объектов теплоснабжения муниципальной собственности</t>
  </si>
  <si>
    <t>На оснащение общеобразовательных организаций средствами обучения и воспитания для реализации учебных предметов</t>
  </si>
  <si>
    <t>00020249999046112150</t>
  </si>
  <si>
    <t>На финансовое обеспечение услуг по предоставлению с использованием единой сети передачи данных доступа к информационным системам и к информационно-телекоммуникационной сети "Интернет" муниципальных общеобразовательных организаций</t>
  </si>
  <si>
    <t>00020249999046204150</t>
  </si>
  <si>
    <t>На финансовое обеспечение затрат, связанных с возвратом займов</t>
  </si>
  <si>
    <t>00020249999046297150</t>
  </si>
  <si>
    <t>00020249999046298150</t>
  </si>
  <si>
    <t>На финансовое обеспечение расходов в связи с освобождением семей отдельных категорий граждан от платы, взимаемой за присмотр и уход за ребенком в муниципальных образовательных организациях в Московской области, реализующих программы дошкольного образования</t>
  </si>
  <si>
    <t>На предоставление детям отдельных категорий граждан права бесплатного посещения занятий по дополнительным образовательным программам, реализуемым на платной основе в муниципальных образовательных организациях</t>
  </si>
  <si>
    <r>
      <t xml:space="preserve">от </t>
    </r>
    <r>
      <rPr>
        <u/>
        <sz val="10"/>
        <color theme="1"/>
        <rFont val="Times New Roman"/>
        <family val="1"/>
        <charset val="204"/>
      </rPr>
      <t>16.12.2025</t>
    </r>
    <r>
      <rPr>
        <sz val="10"/>
        <color theme="1"/>
        <rFont val="Times New Roman"/>
        <family val="1"/>
        <charset val="204"/>
      </rPr>
      <t xml:space="preserve"> № </t>
    </r>
    <r>
      <rPr>
        <u/>
        <sz val="10"/>
        <color theme="1"/>
        <rFont val="Times New Roman"/>
        <family val="1"/>
        <charset val="204"/>
      </rPr>
      <t>3/62</t>
    </r>
  </si>
  <si>
    <t>от __________ № ____</t>
  </si>
  <si>
    <t>На реализацию мероприятий по обеспечению сохранности воинских захоронений на территории Российской Федерации (Восстановление (ремонт, реставрация, благоустройство) воинских захоронений), (Установка мемориальных знаков)</t>
  </si>
  <si>
    <t>00020225203040000150</t>
  </si>
  <si>
    <t>00020225559040000150</t>
  </si>
  <si>
    <t>00020229999046324150</t>
  </si>
  <si>
    <t xml:space="preserve">На организацию бесплатного горячего питания обучающихся, получающих начальное общее образование в муниципальных образовательных организациях </t>
  </si>
  <si>
    <t>00020229999049752150</t>
  </si>
  <si>
    <t>00020229999049060150</t>
  </si>
  <si>
    <t>На капитальный ремонт объектов теплоснабжения на территории муниципальных образований Московской области</t>
  </si>
  <si>
    <t>00020245519040000150</t>
  </si>
  <si>
    <t>На государственную поддержку отрасли культуры (в части поддержки лучших работников сельских учреждений культуры)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</si>
</sst>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u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justify" vertical="center" wrapText="1"/>
    </xf>
    <xf numFmtId="0" fontId="2" fillId="0" borderId="0" xfId="0" applyFont="1" applyFill="1"/>
    <xf numFmtId="0" fontId="1" fillId="0" borderId="0" xfId="0" applyFont="1" applyFill="1"/>
    <xf numFmtId="0" fontId="3" fillId="0" borderId="0" xfId="0" applyFont="1" applyFill="1"/>
    <xf numFmtId="3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 indent="32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3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justify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justify" vertical="center" wrapText="1"/>
    </xf>
    <xf numFmtId="49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justify" vertical="center" wrapText="1"/>
    </xf>
    <xf numFmtId="0" fontId="1" fillId="0" borderId="0" xfId="0" applyFont="1" applyFill="1" applyAlignment="1">
      <alignment horizontal="right"/>
    </xf>
    <xf numFmtId="3" fontId="1" fillId="2" borderId="1" xfId="0" applyNumberFormat="1" applyFont="1" applyFill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 indent="32"/>
    </xf>
    <xf numFmtId="0" fontId="2" fillId="0" borderId="0" xfId="0" applyFont="1" applyFill="1" applyAlignment="1">
      <alignment horizontal="center"/>
    </xf>
    <xf numFmtId="0" fontId="1" fillId="0" borderId="0" xfId="0" applyFont="1" applyFill="1" applyAlignment="1">
      <alignment horizontal="left" indent="32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4"/>
  <sheetViews>
    <sheetView tabSelected="1" topLeftCell="A151" zoomScale="120" zoomScaleNormal="120" workbookViewId="0">
      <selection activeCell="C47" sqref="C47"/>
    </sheetView>
  </sheetViews>
  <sheetFormatPr defaultColWidth="8.875" defaultRowHeight="13.6" x14ac:dyDescent="0.25"/>
  <cols>
    <col min="1" max="1" width="20.375" style="4" customWidth="1"/>
    <col min="2" max="2" width="57.875" style="4" customWidth="1"/>
    <col min="3" max="3" width="14.375" style="4" customWidth="1"/>
    <col min="4" max="9" width="0" style="4" hidden="1" customWidth="1"/>
    <col min="10" max="16384" width="8.875" style="4"/>
  </cols>
  <sheetData>
    <row r="1" spans="1:3" x14ac:dyDescent="0.25">
      <c r="B1" s="21" t="s">
        <v>98</v>
      </c>
      <c r="C1" s="21"/>
    </row>
    <row r="2" spans="1:3" x14ac:dyDescent="0.25">
      <c r="B2" s="21" t="s">
        <v>99</v>
      </c>
      <c r="C2" s="21"/>
    </row>
    <row r="3" spans="1:3" x14ac:dyDescent="0.25">
      <c r="B3" s="21" t="s">
        <v>100</v>
      </c>
      <c r="C3" s="21"/>
    </row>
    <row r="4" spans="1:3" x14ac:dyDescent="0.25">
      <c r="B4" s="21" t="s">
        <v>101</v>
      </c>
      <c r="C4" s="21"/>
    </row>
    <row r="5" spans="1:3" x14ac:dyDescent="0.25">
      <c r="B5" s="21" t="s">
        <v>269</v>
      </c>
      <c r="C5" s="21"/>
    </row>
    <row r="6" spans="1:3" x14ac:dyDescent="0.25">
      <c r="B6" s="19"/>
      <c r="C6" s="19"/>
    </row>
    <row r="7" spans="1:3" x14ac:dyDescent="0.25">
      <c r="B7" s="21" t="s">
        <v>255</v>
      </c>
      <c r="C7" s="21"/>
    </row>
    <row r="8" spans="1:3" x14ac:dyDescent="0.25">
      <c r="B8" s="21" t="s">
        <v>99</v>
      </c>
      <c r="C8" s="21"/>
    </row>
    <row r="9" spans="1:3" x14ac:dyDescent="0.25">
      <c r="B9" s="21" t="s">
        <v>100</v>
      </c>
      <c r="C9" s="21"/>
    </row>
    <row r="10" spans="1:3" x14ac:dyDescent="0.25">
      <c r="B10" s="21" t="s">
        <v>101</v>
      </c>
      <c r="C10" s="21"/>
    </row>
    <row r="11" spans="1:3" x14ac:dyDescent="0.25">
      <c r="B11" s="21" t="s">
        <v>268</v>
      </c>
      <c r="C11" s="21"/>
    </row>
    <row r="12" spans="1:3" x14ac:dyDescent="0.25">
      <c r="B12" s="7"/>
      <c r="C12" s="7"/>
    </row>
    <row r="13" spans="1:3" x14ac:dyDescent="0.25">
      <c r="A13" s="20" t="s">
        <v>102</v>
      </c>
      <c r="B13" s="20"/>
      <c r="C13" s="20"/>
    </row>
    <row r="14" spans="1:3" x14ac:dyDescent="0.25">
      <c r="A14" s="20" t="s">
        <v>239</v>
      </c>
      <c r="B14" s="20"/>
      <c r="C14" s="20"/>
    </row>
    <row r="16" spans="1:3" ht="25.85" x14ac:dyDescent="0.25">
      <c r="A16" s="8" t="s">
        <v>0</v>
      </c>
      <c r="B16" s="8" t="s">
        <v>2</v>
      </c>
      <c r="C16" s="8" t="s">
        <v>6</v>
      </c>
    </row>
    <row r="17" spans="1:3" s="3" customFormat="1" ht="12.9" x14ac:dyDescent="0.2">
      <c r="A17" s="9" t="s">
        <v>1</v>
      </c>
      <c r="B17" s="8" t="s">
        <v>104</v>
      </c>
      <c r="C17" s="10">
        <f>C42+C86</f>
        <v>8732928</v>
      </c>
    </row>
    <row r="18" spans="1:3" s="3" customFormat="1" ht="12.9" x14ac:dyDescent="0.2">
      <c r="A18" s="9" t="s">
        <v>3</v>
      </c>
      <c r="B18" s="11" t="s">
        <v>105</v>
      </c>
      <c r="C18" s="10">
        <f>C19+C20</f>
        <v>4833304</v>
      </c>
    </row>
    <row r="19" spans="1:3" ht="27.2" x14ac:dyDescent="0.25">
      <c r="A19" s="1" t="s">
        <v>4</v>
      </c>
      <c r="B19" s="2" t="s">
        <v>54</v>
      </c>
      <c r="C19" s="17">
        <v>1608475</v>
      </c>
    </row>
    <row r="20" spans="1:3" x14ac:dyDescent="0.25">
      <c r="A20" s="1" t="s">
        <v>4</v>
      </c>
      <c r="B20" s="2" t="s">
        <v>5</v>
      </c>
      <c r="C20" s="17">
        <f>3269318-44489</f>
        <v>3224829</v>
      </c>
    </row>
    <row r="21" spans="1:3" s="3" customFormat="1" ht="25.85" x14ac:dyDescent="0.2">
      <c r="A21" s="9" t="s">
        <v>7</v>
      </c>
      <c r="B21" s="11" t="s">
        <v>106</v>
      </c>
      <c r="C21" s="10">
        <f>SUM(C22:C25)</f>
        <v>118385</v>
      </c>
    </row>
    <row r="22" spans="1:3" ht="54.35" x14ac:dyDescent="0.25">
      <c r="A22" s="1" t="s">
        <v>9</v>
      </c>
      <c r="B22" s="2" t="s">
        <v>8</v>
      </c>
      <c r="C22" s="6">
        <v>61947</v>
      </c>
    </row>
    <row r="23" spans="1:3" ht="67.95" x14ac:dyDescent="0.25">
      <c r="A23" s="1" t="s">
        <v>14</v>
      </c>
      <c r="B23" s="2" t="s">
        <v>10</v>
      </c>
      <c r="C23" s="6">
        <v>303</v>
      </c>
    </row>
    <row r="24" spans="1:3" ht="54.35" x14ac:dyDescent="0.25">
      <c r="A24" s="1" t="s">
        <v>15</v>
      </c>
      <c r="B24" s="2" t="s">
        <v>11</v>
      </c>
      <c r="C24" s="6">
        <v>59920</v>
      </c>
    </row>
    <row r="25" spans="1:3" ht="54.35" x14ac:dyDescent="0.25">
      <c r="A25" s="1" t="s">
        <v>16</v>
      </c>
      <c r="B25" s="2" t="s">
        <v>12</v>
      </c>
      <c r="C25" s="6">
        <v>-3785</v>
      </c>
    </row>
    <row r="26" spans="1:3" s="3" customFormat="1" ht="12.9" x14ac:dyDescent="0.2">
      <c r="A26" s="9" t="s">
        <v>23</v>
      </c>
      <c r="B26" s="11" t="s">
        <v>13</v>
      </c>
      <c r="C26" s="10">
        <f>C27+C30+C31+C32+C33</f>
        <v>1255514</v>
      </c>
    </row>
    <row r="27" spans="1:3" ht="40.75" x14ac:dyDescent="0.25">
      <c r="A27" s="1" t="s">
        <v>24</v>
      </c>
      <c r="B27" s="2" t="s">
        <v>17</v>
      </c>
      <c r="C27" s="6">
        <f>C28+C29</f>
        <v>1177963</v>
      </c>
    </row>
    <row r="28" spans="1:3" ht="27.2" x14ac:dyDescent="0.25">
      <c r="A28" s="1" t="s">
        <v>25</v>
      </c>
      <c r="B28" s="2" t="s">
        <v>18</v>
      </c>
      <c r="C28" s="6">
        <v>930591</v>
      </c>
    </row>
    <row r="29" spans="1:3" ht="55.9" customHeight="1" x14ac:dyDescent="0.25">
      <c r="A29" s="1" t="s">
        <v>26</v>
      </c>
      <c r="B29" s="2" t="s">
        <v>107</v>
      </c>
      <c r="C29" s="6">
        <v>247372</v>
      </c>
    </row>
    <row r="30" spans="1:3" ht="13.45" hidden="1" customHeight="1" x14ac:dyDescent="0.25">
      <c r="A30" s="1" t="s">
        <v>27</v>
      </c>
      <c r="B30" s="2" t="s">
        <v>19</v>
      </c>
      <c r="C30" s="17"/>
    </row>
    <row r="31" spans="1:3" hidden="1" x14ac:dyDescent="0.25">
      <c r="A31" s="1" t="s">
        <v>28</v>
      </c>
      <c r="B31" s="2" t="s">
        <v>20</v>
      </c>
      <c r="C31" s="6"/>
    </row>
    <row r="32" spans="1:3" ht="27.2" x14ac:dyDescent="0.25">
      <c r="A32" s="1" t="s">
        <v>29</v>
      </c>
      <c r="B32" s="2" t="s">
        <v>21</v>
      </c>
      <c r="C32" s="6">
        <v>74338</v>
      </c>
    </row>
    <row r="33" spans="1:3" ht="27.2" x14ac:dyDescent="0.25">
      <c r="A33" s="1" t="s">
        <v>176</v>
      </c>
      <c r="B33" s="2" t="s">
        <v>177</v>
      </c>
      <c r="C33" s="17">
        <v>3213</v>
      </c>
    </row>
    <row r="34" spans="1:3" s="3" customFormat="1" ht="12.9" x14ac:dyDescent="0.2">
      <c r="A34" s="9" t="s">
        <v>113</v>
      </c>
      <c r="B34" s="11" t="s">
        <v>22</v>
      </c>
      <c r="C34" s="10">
        <f>SUM(C35:C36)</f>
        <v>1305869</v>
      </c>
    </row>
    <row r="35" spans="1:3" ht="40.75" x14ac:dyDescent="0.25">
      <c r="A35" s="1" t="s">
        <v>33</v>
      </c>
      <c r="B35" s="2" t="s">
        <v>30</v>
      </c>
      <c r="C35" s="17">
        <v>422022</v>
      </c>
    </row>
    <row r="36" spans="1:3" x14ac:dyDescent="0.25">
      <c r="A36" s="9" t="s">
        <v>173</v>
      </c>
      <c r="B36" s="11" t="s">
        <v>122</v>
      </c>
      <c r="C36" s="10">
        <f>C37+C38</f>
        <v>883847</v>
      </c>
    </row>
    <row r="37" spans="1:3" ht="27.2" x14ac:dyDescent="0.25">
      <c r="A37" s="1" t="s">
        <v>34</v>
      </c>
      <c r="B37" s="2" t="s">
        <v>31</v>
      </c>
      <c r="C37" s="17">
        <v>520677</v>
      </c>
    </row>
    <row r="38" spans="1:3" ht="27.2" x14ac:dyDescent="0.25">
      <c r="A38" s="1" t="s">
        <v>35</v>
      </c>
      <c r="B38" s="2" t="s">
        <v>32</v>
      </c>
      <c r="C38" s="17">
        <v>363170</v>
      </c>
    </row>
    <row r="39" spans="1:3" s="3" customFormat="1" ht="12.9" x14ac:dyDescent="0.2">
      <c r="A39" s="9" t="s">
        <v>39</v>
      </c>
      <c r="B39" s="11" t="s">
        <v>36</v>
      </c>
      <c r="C39" s="10">
        <f>SUM(C40:C41)</f>
        <v>113598</v>
      </c>
    </row>
    <row r="40" spans="1:3" ht="40.75" x14ac:dyDescent="0.25">
      <c r="A40" s="1" t="s">
        <v>40</v>
      </c>
      <c r="B40" s="2" t="s">
        <v>114</v>
      </c>
      <c r="C40" s="17">
        <v>113473</v>
      </c>
    </row>
    <row r="41" spans="1:3" ht="27.2" x14ac:dyDescent="0.25">
      <c r="A41" s="1" t="s">
        <v>41</v>
      </c>
      <c r="B41" s="2" t="s">
        <v>37</v>
      </c>
      <c r="C41" s="17">
        <v>125</v>
      </c>
    </row>
    <row r="42" spans="1:3" s="3" customFormat="1" ht="12.9" x14ac:dyDescent="0.2">
      <c r="A42" s="9"/>
      <c r="B42" s="11" t="s">
        <v>38</v>
      </c>
      <c r="C42" s="10">
        <f>C18+C21+C26+C34+C39</f>
        <v>7626670</v>
      </c>
    </row>
    <row r="43" spans="1:3" s="3" customFormat="1" ht="25.85" x14ac:dyDescent="0.2">
      <c r="A43" s="9" t="s">
        <v>47</v>
      </c>
      <c r="B43" s="11" t="s">
        <v>42</v>
      </c>
      <c r="C43" s="10">
        <f>C44+C45+C51+C53</f>
        <v>668758</v>
      </c>
    </row>
    <row r="44" spans="1:3" s="3" customFormat="1" ht="42.65" customHeight="1" x14ac:dyDescent="0.2">
      <c r="A44" s="9" t="s">
        <v>48</v>
      </c>
      <c r="B44" s="11" t="s">
        <v>43</v>
      </c>
      <c r="C44" s="18">
        <v>1000</v>
      </c>
    </row>
    <row r="45" spans="1:3" s="3" customFormat="1" ht="75.099999999999994" customHeight="1" x14ac:dyDescent="0.2">
      <c r="A45" s="9" t="s">
        <v>49</v>
      </c>
      <c r="B45" s="11" t="s">
        <v>44</v>
      </c>
      <c r="C45" s="10">
        <f>C46+C49+C47+C50+C48</f>
        <v>612117</v>
      </c>
    </row>
    <row r="46" spans="1:3" ht="67.95" x14ac:dyDescent="0.25">
      <c r="A46" s="1" t="s">
        <v>50</v>
      </c>
      <c r="B46" s="2" t="s">
        <v>45</v>
      </c>
      <c r="C46" s="6">
        <f>344144+185000</f>
        <v>529144</v>
      </c>
    </row>
    <row r="47" spans="1:3" ht="67.95" x14ac:dyDescent="0.25">
      <c r="A47" s="1" t="s">
        <v>115</v>
      </c>
      <c r="B47" s="2" t="s">
        <v>158</v>
      </c>
      <c r="C47" s="6">
        <v>65999</v>
      </c>
    </row>
    <row r="48" spans="1:3" ht="54.35" hidden="1" x14ac:dyDescent="0.25">
      <c r="A48" s="1" t="s">
        <v>195</v>
      </c>
      <c r="B48" s="2" t="s">
        <v>196</v>
      </c>
      <c r="C48" s="17"/>
    </row>
    <row r="49" spans="1:3" ht="27.2" x14ac:dyDescent="0.25">
      <c r="A49" s="1" t="s">
        <v>51</v>
      </c>
      <c r="B49" s="2" t="s">
        <v>46</v>
      </c>
      <c r="C49" s="6">
        <v>16774</v>
      </c>
    </row>
    <row r="50" spans="1:3" ht="81.55" x14ac:dyDescent="0.25">
      <c r="A50" s="1" t="s">
        <v>116</v>
      </c>
      <c r="B50" s="2" t="s">
        <v>117</v>
      </c>
      <c r="C50" s="17">
        <v>200</v>
      </c>
    </row>
    <row r="51" spans="1:3" s="3" customFormat="1" ht="25.85" hidden="1" x14ac:dyDescent="0.2">
      <c r="A51" s="9" t="s">
        <v>55</v>
      </c>
      <c r="B51" s="11" t="s">
        <v>52</v>
      </c>
      <c r="C51" s="10">
        <f>C52</f>
        <v>0</v>
      </c>
    </row>
    <row r="52" spans="1:3" ht="40.75" hidden="1" x14ac:dyDescent="0.25">
      <c r="A52" s="1" t="s">
        <v>56</v>
      </c>
      <c r="B52" s="2" t="s">
        <v>53</v>
      </c>
      <c r="C52" s="6"/>
    </row>
    <row r="53" spans="1:3" s="3" customFormat="1" ht="68.95" customHeight="1" x14ac:dyDescent="0.2">
      <c r="A53" s="9" t="s">
        <v>57</v>
      </c>
      <c r="B53" s="11" t="s">
        <v>58</v>
      </c>
      <c r="C53" s="10">
        <f>C54+C58</f>
        <v>55641</v>
      </c>
    </row>
    <row r="54" spans="1:3" ht="67.95" x14ac:dyDescent="0.25">
      <c r="A54" s="1" t="s">
        <v>59</v>
      </c>
      <c r="B54" s="2" t="s">
        <v>60</v>
      </c>
      <c r="C54" s="6">
        <f>C55+C56+C57</f>
        <v>48000</v>
      </c>
    </row>
    <row r="55" spans="1:3" s="5" customFormat="1" x14ac:dyDescent="0.25">
      <c r="A55" s="12" t="s">
        <v>59</v>
      </c>
      <c r="B55" s="13" t="s">
        <v>112</v>
      </c>
      <c r="C55" s="6">
        <v>45000</v>
      </c>
    </row>
    <row r="56" spans="1:3" s="5" customFormat="1" x14ac:dyDescent="0.25">
      <c r="A56" s="12" t="s">
        <v>59</v>
      </c>
      <c r="B56" s="13" t="s">
        <v>123</v>
      </c>
      <c r="C56" s="6">
        <v>3000</v>
      </c>
    </row>
    <row r="57" spans="1:3" s="5" customFormat="1" hidden="1" x14ac:dyDescent="0.25">
      <c r="A57" s="12" t="s">
        <v>59</v>
      </c>
      <c r="B57" s="13" t="s">
        <v>153</v>
      </c>
      <c r="C57" s="6"/>
    </row>
    <row r="58" spans="1:3" s="5" customFormat="1" ht="81.55" x14ac:dyDescent="0.25">
      <c r="A58" s="1" t="s">
        <v>129</v>
      </c>
      <c r="B58" s="2" t="s">
        <v>130</v>
      </c>
      <c r="C58" s="6">
        <f>C59+C60</f>
        <v>7641</v>
      </c>
    </row>
    <row r="59" spans="1:3" s="5" customFormat="1" ht="27.2" x14ac:dyDescent="0.25">
      <c r="A59" s="12" t="s">
        <v>129</v>
      </c>
      <c r="B59" s="13" t="s">
        <v>131</v>
      </c>
      <c r="C59" s="17">
        <v>1141</v>
      </c>
    </row>
    <row r="60" spans="1:3" s="5" customFormat="1" x14ac:dyDescent="0.25">
      <c r="A60" s="12" t="s">
        <v>129</v>
      </c>
      <c r="B60" s="13" t="s">
        <v>61</v>
      </c>
      <c r="C60" s="6">
        <v>6500</v>
      </c>
    </row>
    <row r="61" spans="1:3" s="3" customFormat="1" ht="12.9" x14ac:dyDescent="0.2">
      <c r="A61" s="9" t="s">
        <v>63</v>
      </c>
      <c r="B61" s="11" t="s">
        <v>62</v>
      </c>
      <c r="C61" s="10">
        <f>C62</f>
        <v>2536</v>
      </c>
    </row>
    <row r="62" spans="1:3" x14ac:dyDescent="0.25">
      <c r="A62" s="1" t="s">
        <v>65</v>
      </c>
      <c r="B62" s="2" t="s">
        <v>64</v>
      </c>
      <c r="C62" s="10">
        <f>SUM(C63:C65)</f>
        <v>2536</v>
      </c>
    </row>
    <row r="63" spans="1:3" ht="27.2" x14ac:dyDescent="0.25">
      <c r="A63" s="1" t="s">
        <v>67</v>
      </c>
      <c r="B63" s="2" t="s">
        <v>66</v>
      </c>
      <c r="C63" s="17">
        <v>560</v>
      </c>
    </row>
    <row r="64" spans="1:3" x14ac:dyDescent="0.25">
      <c r="A64" s="1" t="s">
        <v>68</v>
      </c>
      <c r="B64" s="2" t="s">
        <v>69</v>
      </c>
      <c r="C64" s="17">
        <v>1646</v>
      </c>
    </row>
    <row r="65" spans="1:3" x14ac:dyDescent="0.25">
      <c r="A65" s="1" t="s">
        <v>70</v>
      </c>
      <c r="B65" s="2" t="s">
        <v>71</v>
      </c>
      <c r="C65" s="6">
        <v>330</v>
      </c>
    </row>
    <row r="66" spans="1:3" ht="25.85" x14ac:dyDescent="0.25">
      <c r="A66" s="9" t="s">
        <v>118</v>
      </c>
      <c r="B66" s="11" t="s">
        <v>120</v>
      </c>
      <c r="C66" s="10">
        <f>C69+C68+C67</f>
        <v>12600</v>
      </c>
    </row>
    <row r="67" spans="1:3" ht="40.75" hidden="1" x14ac:dyDescent="0.25">
      <c r="A67" s="1" t="s">
        <v>181</v>
      </c>
      <c r="B67" s="2" t="s">
        <v>182</v>
      </c>
      <c r="C67" s="6"/>
    </row>
    <row r="68" spans="1:3" ht="27.2" x14ac:dyDescent="0.25">
      <c r="A68" s="1" t="s">
        <v>125</v>
      </c>
      <c r="B68" s="2" t="s">
        <v>126</v>
      </c>
      <c r="C68" s="17">
        <v>12600</v>
      </c>
    </row>
    <row r="69" spans="1:3" hidden="1" x14ac:dyDescent="0.25">
      <c r="A69" s="1" t="s">
        <v>119</v>
      </c>
      <c r="B69" s="2" t="s">
        <v>121</v>
      </c>
      <c r="C69" s="17"/>
    </row>
    <row r="70" spans="1:3" s="3" customFormat="1" ht="12.9" x14ac:dyDescent="0.2">
      <c r="A70" s="9" t="s">
        <v>72</v>
      </c>
      <c r="B70" s="11" t="s">
        <v>73</v>
      </c>
      <c r="C70" s="10">
        <f>SUM(C71:C76)</f>
        <v>358869</v>
      </c>
    </row>
    <row r="71" spans="1:3" ht="27.2" x14ac:dyDescent="0.25">
      <c r="A71" s="1" t="s">
        <v>154</v>
      </c>
      <c r="B71" s="2" t="s">
        <v>155</v>
      </c>
      <c r="C71" s="6">
        <f>2871+6915</f>
        <v>9786</v>
      </c>
    </row>
    <row r="72" spans="1:3" ht="81.55" x14ac:dyDescent="0.25">
      <c r="A72" s="1" t="s">
        <v>75</v>
      </c>
      <c r="B72" s="2" t="s">
        <v>74</v>
      </c>
      <c r="C72" s="6">
        <f>20000+14192</f>
        <v>34192</v>
      </c>
    </row>
    <row r="73" spans="1:3" ht="40.75" x14ac:dyDescent="0.25">
      <c r="A73" s="1" t="s">
        <v>76</v>
      </c>
      <c r="B73" s="2" t="s">
        <v>77</v>
      </c>
      <c r="C73" s="6">
        <f>20000+47933</f>
        <v>67933</v>
      </c>
    </row>
    <row r="74" spans="1:3" ht="40.75" x14ac:dyDescent="0.25">
      <c r="A74" s="1" t="s">
        <v>156</v>
      </c>
      <c r="B74" s="2" t="s">
        <v>157</v>
      </c>
      <c r="C74" s="6">
        <f>522+8454</f>
        <v>8976</v>
      </c>
    </row>
    <row r="75" spans="1:3" ht="67.95" x14ac:dyDescent="0.25">
      <c r="A75" s="1" t="s">
        <v>127</v>
      </c>
      <c r="B75" s="2" t="s">
        <v>128</v>
      </c>
      <c r="C75" s="6">
        <f>50000+187982</f>
        <v>237982</v>
      </c>
    </row>
    <row r="76" spans="1:3" ht="54.35" hidden="1" x14ac:dyDescent="0.25">
      <c r="A76" s="1" t="s">
        <v>197</v>
      </c>
      <c r="B76" s="2" t="s">
        <v>198</v>
      </c>
      <c r="C76" s="6"/>
    </row>
    <row r="77" spans="1:3" s="3" customFormat="1" ht="12.9" x14ac:dyDescent="0.2">
      <c r="A77" s="9" t="s">
        <v>79</v>
      </c>
      <c r="B77" s="11" t="s">
        <v>78</v>
      </c>
      <c r="C77" s="10">
        <f>C83+C78+C81+C80+C82+C79</f>
        <v>13971</v>
      </c>
    </row>
    <row r="78" spans="1:3" s="3" customFormat="1" ht="27.2" x14ac:dyDescent="0.2">
      <c r="A78" s="1" t="s">
        <v>169</v>
      </c>
      <c r="B78" s="2" t="s">
        <v>172</v>
      </c>
      <c r="C78" s="17">
        <f>6702-250-5440</f>
        <v>1012</v>
      </c>
    </row>
    <row r="79" spans="1:3" s="3" customFormat="1" ht="67.95" x14ac:dyDescent="0.2">
      <c r="A79" s="1" t="s">
        <v>253</v>
      </c>
      <c r="B79" s="2" t="s">
        <v>254</v>
      </c>
      <c r="C79" s="17">
        <v>5440</v>
      </c>
    </row>
    <row r="80" spans="1:3" s="3" customFormat="1" ht="40.75" x14ac:dyDescent="0.2">
      <c r="A80" s="1" t="s">
        <v>183</v>
      </c>
      <c r="B80" s="2" t="s">
        <v>184</v>
      </c>
      <c r="C80" s="6">
        <f>2120+250</f>
        <v>2370</v>
      </c>
    </row>
    <row r="81" spans="1:3" s="3" customFormat="1" ht="81.55" x14ac:dyDescent="0.2">
      <c r="A81" s="1" t="s">
        <v>170</v>
      </c>
      <c r="B81" s="2" t="s">
        <v>171</v>
      </c>
      <c r="C81" s="17">
        <v>3000</v>
      </c>
    </row>
    <row r="82" spans="1:3" s="3" customFormat="1" hidden="1" x14ac:dyDescent="0.2">
      <c r="A82" s="1" t="s">
        <v>200</v>
      </c>
      <c r="B82" s="2" t="s">
        <v>201</v>
      </c>
      <c r="C82" s="17"/>
    </row>
    <row r="83" spans="1:3" ht="13.45" customHeight="1" x14ac:dyDescent="0.25">
      <c r="A83" s="1" t="s">
        <v>227</v>
      </c>
      <c r="B83" s="2" t="s">
        <v>228</v>
      </c>
      <c r="C83" s="17">
        <v>2149</v>
      </c>
    </row>
    <row r="84" spans="1:3" s="3" customFormat="1" ht="12.9" x14ac:dyDescent="0.2">
      <c r="A84" s="9" t="s">
        <v>81</v>
      </c>
      <c r="B84" s="11" t="s">
        <v>80</v>
      </c>
      <c r="C84" s="10">
        <f>C85</f>
        <v>49524</v>
      </c>
    </row>
    <row r="85" spans="1:3" x14ac:dyDescent="0.25">
      <c r="A85" s="1" t="s">
        <v>82</v>
      </c>
      <c r="B85" s="2" t="s">
        <v>83</v>
      </c>
      <c r="C85" s="17">
        <f>234524-185000</f>
        <v>49524</v>
      </c>
    </row>
    <row r="86" spans="1:3" s="3" customFormat="1" ht="12.9" x14ac:dyDescent="0.2">
      <c r="A86" s="9"/>
      <c r="B86" s="11" t="s">
        <v>84</v>
      </c>
      <c r="C86" s="10">
        <f>C43+C61+C70+C77+C84+C66</f>
        <v>1106258</v>
      </c>
    </row>
    <row r="87" spans="1:3" s="3" customFormat="1" ht="12.9" x14ac:dyDescent="0.2">
      <c r="A87" s="9" t="s">
        <v>86</v>
      </c>
      <c r="B87" s="11" t="s">
        <v>85</v>
      </c>
      <c r="C87" s="10">
        <f>C88+C152</f>
        <v>7341126</v>
      </c>
    </row>
    <row r="88" spans="1:3" s="3" customFormat="1" ht="25.85" x14ac:dyDescent="0.2">
      <c r="A88" s="9" t="s">
        <v>87</v>
      </c>
      <c r="B88" s="11" t="s">
        <v>88</v>
      </c>
      <c r="C88" s="10">
        <f>C89+C93+C122+C138</f>
        <v>7341126</v>
      </c>
    </row>
    <row r="89" spans="1:3" s="3" customFormat="1" ht="25.85" hidden="1" x14ac:dyDescent="0.2">
      <c r="A89" s="9" t="s">
        <v>89</v>
      </c>
      <c r="B89" s="11" t="s">
        <v>108</v>
      </c>
      <c r="C89" s="10">
        <f>C90+C92+C91</f>
        <v>0</v>
      </c>
    </row>
    <row r="90" spans="1:3" ht="27.2" hidden="1" x14ac:dyDescent="0.25">
      <c r="A90" s="1" t="s">
        <v>90</v>
      </c>
      <c r="B90" s="2" t="s">
        <v>124</v>
      </c>
      <c r="C90" s="6"/>
    </row>
    <row r="91" spans="1:3" ht="27.2" hidden="1" x14ac:dyDescent="0.25">
      <c r="A91" s="1" t="s">
        <v>151</v>
      </c>
      <c r="B91" s="2" t="s">
        <v>152</v>
      </c>
      <c r="C91" s="6"/>
    </row>
    <row r="92" spans="1:3" ht="54.35" hidden="1" x14ac:dyDescent="0.25">
      <c r="A92" s="1" t="s">
        <v>204</v>
      </c>
      <c r="B92" s="2" t="s">
        <v>203</v>
      </c>
      <c r="C92" s="6"/>
    </row>
    <row r="93" spans="1:3" s="3" customFormat="1" ht="25.85" x14ac:dyDescent="0.2">
      <c r="A93" s="9" t="s">
        <v>91</v>
      </c>
      <c r="B93" s="11" t="s">
        <v>109</v>
      </c>
      <c r="C93" s="10">
        <f>SUM(C94:C121)</f>
        <v>2908493</v>
      </c>
    </row>
    <row r="94" spans="1:3" s="3" customFormat="1" ht="54.35" x14ac:dyDescent="0.2">
      <c r="A94" s="1" t="s">
        <v>271</v>
      </c>
      <c r="B94" s="2" t="s">
        <v>270</v>
      </c>
      <c r="C94" s="6">
        <v>2264</v>
      </c>
    </row>
    <row r="95" spans="1:3" ht="67.95" x14ac:dyDescent="0.25">
      <c r="A95" s="1" t="s">
        <v>132</v>
      </c>
      <c r="B95" s="2" t="s">
        <v>230</v>
      </c>
      <c r="C95" s="6">
        <f>177939-46384</f>
        <v>131555</v>
      </c>
    </row>
    <row r="96" spans="1:3" ht="40.75" x14ac:dyDescent="0.25">
      <c r="A96" s="1" t="s">
        <v>205</v>
      </c>
      <c r="B96" s="2" t="s">
        <v>160</v>
      </c>
      <c r="C96" s="6">
        <f>147095+116326</f>
        <v>263421</v>
      </c>
    </row>
    <row r="97" spans="1:3" x14ac:dyDescent="0.25">
      <c r="A97" s="1" t="s">
        <v>149</v>
      </c>
      <c r="B97" s="2" t="s">
        <v>150</v>
      </c>
      <c r="C97" s="6">
        <f>35843+2416-571</f>
        <v>37688</v>
      </c>
    </row>
    <row r="98" spans="1:3" ht="40.75" x14ac:dyDescent="0.25">
      <c r="A98" s="1" t="s">
        <v>161</v>
      </c>
      <c r="B98" s="2" t="s">
        <v>185</v>
      </c>
      <c r="C98" s="6">
        <v>833</v>
      </c>
    </row>
    <row r="99" spans="1:3" ht="27.2" x14ac:dyDescent="0.25">
      <c r="A99" s="1" t="s">
        <v>272</v>
      </c>
      <c r="B99" s="2" t="s">
        <v>259</v>
      </c>
      <c r="C99" s="6">
        <v>2821</v>
      </c>
    </row>
    <row r="100" spans="1:3" x14ac:dyDescent="0.25">
      <c r="A100" s="1" t="s">
        <v>234</v>
      </c>
      <c r="B100" s="2" t="s">
        <v>235</v>
      </c>
      <c r="C100" s="6">
        <f>37407+3770</f>
        <v>41177</v>
      </c>
    </row>
    <row r="101" spans="1:3" ht="40.75" x14ac:dyDescent="0.25">
      <c r="A101" s="1" t="s">
        <v>240</v>
      </c>
      <c r="B101" s="2" t="s">
        <v>241</v>
      </c>
      <c r="C101" s="6">
        <v>2567</v>
      </c>
    </row>
    <row r="102" spans="1:3" x14ac:dyDescent="0.25">
      <c r="A102" s="1" t="s">
        <v>190</v>
      </c>
      <c r="B102" s="2" t="s">
        <v>206</v>
      </c>
      <c r="C102" s="6">
        <f>67550-52486</f>
        <v>15064</v>
      </c>
    </row>
    <row r="103" spans="1:3" ht="27.2" x14ac:dyDescent="0.25">
      <c r="A103" s="1" t="s">
        <v>242</v>
      </c>
      <c r="B103" s="2" t="s">
        <v>243</v>
      </c>
      <c r="C103" s="6">
        <v>30000</v>
      </c>
    </row>
    <row r="104" spans="1:3" ht="27.2" x14ac:dyDescent="0.25">
      <c r="A104" s="1" t="s">
        <v>244</v>
      </c>
      <c r="B104" s="2" t="s">
        <v>229</v>
      </c>
      <c r="C104" s="6">
        <v>80708</v>
      </c>
    </row>
    <row r="105" spans="1:3" ht="27.2" x14ac:dyDescent="0.25">
      <c r="A105" s="1" t="s">
        <v>207</v>
      </c>
      <c r="B105" s="2" t="s">
        <v>208</v>
      </c>
      <c r="C105" s="6">
        <v>23750</v>
      </c>
    </row>
    <row r="106" spans="1:3" x14ac:dyDescent="0.25">
      <c r="A106" s="1" t="s">
        <v>134</v>
      </c>
      <c r="B106" s="2" t="s">
        <v>133</v>
      </c>
      <c r="C106" s="6">
        <f>8210-314</f>
        <v>7896</v>
      </c>
    </row>
    <row r="107" spans="1:3" ht="95.1" x14ac:dyDescent="0.25">
      <c r="A107" s="1" t="s">
        <v>135</v>
      </c>
      <c r="B107" s="2" t="s">
        <v>178</v>
      </c>
      <c r="C107" s="6">
        <v>23057</v>
      </c>
    </row>
    <row r="108" spans="1:3" ht="27.2" x14ac:dyDescent="0.25">
      <c r="A108" s="1" t="s">
        <v>245</v>
      </c>
      <c r="B108" s="2" t="s">
        <v>246</v>
      </c>
      <c r="C108" s="6">
        <v>10000</v>
      </c>
    </row>
    <row r="109" spans="1:3" ht="40.75" x14ac:dyDescent="0.25">
      <c r="A109" s="1" t="s">
        <v>273</v>
      </c>
      <c r="B109" s="2" t="s">
        <v>274</v>
      </c>
      <c r="C109" s="6">
        <v>46384</v>
      </c>
    </row>
    <row r="110" spans="1:3" x14ac:dyDescent="0.25">
      <c r="A110" s="1" t="s">
        <v>162</v>
      </c>
      <c r="B110" s="2" t="s">
        <v>163</v>
      </c>
      <c r="C110" s="6">
        <f>354203-186481+1170</f>
        <v>168892</v>
      </c>
    </row>
    <row r="111" spans="1:3" ht="27.2" x14ac:dyDescent="0.25">
      <c r="A111" s="1" t="s">
        <v>247</v>
      </c>
      <c r="B111" s="2" t="s">
        <v>248</v>
      </c>
      <c r="C111" s="6">
        <v>13322</v>
      </c>
    </row>
    <row r="112" spans="1:3" x14ac:dyDescent="0.25">
      <c r="A112" s="1" t="s">
        <v>186</v>
      </c>
      <c r="B112" s="2" t="s">
        <v>187</v>
      </c>
      <c r="C112" s="6">
        <f>42314-4811+16715</f>
        <v>54218</v>
      </c>
    </row>
    <row r="113" spans="1:3" ht="27.2" x14ac:dyDescent="0.25">
      <c r="A113" s="1" t="s">
        <v>210</v>
      </c>
      <c r="B113" s="2" t="s">
        <v>214</v>
      </c>
      <c r="C113" s="6">
        <f>226188+156139</f>
        <v>382327</v>
      </c>
    </row>
    <row r="114" spans="1:3" ht="27.2" x14ac:dyDescent="0.25">
      <c r="A114" s="1" t="s">
        <v>257</v>
      </c>
      <c r="B114" s="2" t="s">
        <v>258</v>
      </c>
      <c r="C114" s="6">
        <v>4846</v>
      </c>
    </row>
    <row r="115" spans="1:3" ht="27.2" x14ac:dyDescent="0.25">
      <c r="A115" s="1" t="s">
        <v>211</v>
      </c>
      <c r="B115" s="2" t="s">
        <v>215</v>
      </c>
      <c r="C115" s="6">
        <f>178134+593938</f>
        <v>772072</v>
      </c>
    </row>
    <row r="116" spans="1:3" ht="27.2" x14ac:dyDescent="0.25">
      <c r="A116" s="1" t="s">
        <v>276</v>
      </c>
      <c r="B116" s="2" t="s">
        <v>277</v>
      </c>
      <c r="C116" s="6">
        <v>16427</v>
      </c>
    </row>
    <row r="117" spans="1:3" ht="27.2" x14ac:dyDescent="0.25">
      <c r="A117" s="1" t="s">
        <v>231</v>
      </c>
      <c r="B117" s="2" t="s">
        <v>232</v>
      </c>
      <c r="C117" s="6">
        <f>43720-21532</f>
        <v>22188</v>
      </c>
    </row>
    <row r="118" spans="1:3" ht="27.2" x14ac:dyDescent="0.25">
      <c r="A118" s="1" t="s">
        <v>212</v>
      </c>
      <c r="B118" s="2" t="s">
        <v>202</v>
      </c>
      <c r="C118" s="6">
        <f>216514+65913</f>
        <v>282427</v>
      </c>
    </row>
    <row r="119" spans="1:3" ht="27.2" x14ac:dyDescent="0.25">
      <c r="A119" s="1" t="s">
        <v>249</v>
      </c>
      <c r="B119" s="2" t="s">
        <v>250</v>
      </c>
      <c r="C119" s="6">
        <v>72504</v>
      </c>
    </row>
    <row r="120" spans="1:3" ht="27.2" x14ac:dyDescent="0.25">
      <c r="A120" s="1" t="s">
        <v>213</v>
      </c>
      <c r="B120" s="2" t="s">
        <v>216</v>
      </c>
      <c r="C120" s="6">
        <v>24011</v>
      </c>
    </row>
    <row r="121" spans="1:3" x14ac:dyDescent="0.25">
      <c r="A121" s="1" t="s">
        <v>275</v>
      </c>
      <c r="B121" s="2" t="s">
        <v>209</v>
      </c>
      <c r="C121" s="6">
        <v>376074</v>
      </c>
    </row>
    <row r="122" spans="1:3" s="3" customFormat="1" ht="25.85" x14ac:dyDescent="0.2">
      <c r="A122" s="9" t="s">
        <v>92</v>
      </c>
      <c r="B122" s="11" t="s">
        <v>110</v>
      </c>
      <c r="C122" s="10">
        <f>SUM(C123:C137)</f>
        <v>3850691</v>
      </c>
    </row>
    <row r="123" spans="1:3" ht="27.2" hidden="1" x14ac:dyDescent="0.25">
      <c r="A123" s="1" t="s">
        <v>138</v>
      </c>
      <c r="B123" s="2" t="s">
        <v>136</v>
      </c>
      <c r="C123" s="6"/>
    </row>
    <row r="124" spans="1:3" ht="27.2" hidden="1" x14ac:dyDescent="0.25">
      <c r="A124" s="1" t="s">
        <v>139</v>
      </c>
      <c r="B124" s="2" t="s">
        <v>137</v>
      </c>
      <c r="C124" s="6"/>
    </row>
    <row r="125" spans="1:3" ht="54.35" x14ac:dyDescent="0.25">
      <c r="A125" s="1" t="s">
        <v>140</v>
      </c>
      <c r="B125" s="2" t="s">
        <v>164</v>
      </c>
      <c r="C125" s="6">
        <f>53+1</f>
        <v>54</v>
      </c>
    </row>
    <row r="126" spans="1:3" ht="40.75" x14ac:dyDescent="0.25">
      <c r="A126" s="1" t="s">
        <v>141</v>
      </c>
      <c r="B126" s="2" t="s">
        <v>165</v>
      </c>
      <c r="C126" s="6">
        <v>5170</v>
      </c>
    </row>
    <row r="127" spans="1:3" ht="81.55" x14ac:dyDescent="0.25">
      <c r="A127" s="1" t="s">
        <v>166</v>
      </c>
      <c r="B127" s="2" t="s">
        <v>180</v>
      </c>
      <c r="C127" s="6">
        <v>593</v>
      </c>
    </row>
    <row r="128" spans="1:3" ht="40.75" x14ac:dyDescent="0.25">
      <c r="A128" s="1" t="s">
        <v>144</v>
      </c>
      <c r="B128" s="2" t="s">
        <v>179</v>
      </c>
      <c r="C128" s="6">
        <v>84</v>
      </c>
    </row>
    <row r="129" spans="1:3" ht="40.75" x14ac:dyDescent="0.25">
      <c r="A129" s="1" t="s">
        <v>145</v>
      </c>
      <c r="B129" s="2" t="s">
        <v>142</v>
      </c>
      <c r="C129" s="6">
        <v>1313</v>
      </c>
    </row>
    <row r="130" spans="1:3" ht="54.35" x14ac:dyDescent="0.25">
      <c r="A130" s="1" t="s">
        <v>146</v>
      </c>
      <c r="B130" s="2" t="s">
        <v>143</v>
      </c>
      <c r="C130" s="6">
        <v>3155</v>
      </c>
    </row>
    <row r="131" spans="1:3" ht="54.35" x14ac:dyDescent="0.25">
      <c r="A131" s="1" t="s">
        <v>188</v>
      </c>
      <c r="B131" s="2" t="s">
        <v>189</v>
      </c>
      <c r="C131" s="6">
        <v>35415</v>
      </c>
    </row>
    <row r="132" spans="1:3" ht="54.35" x14ac:dyDescent="0.25">
      <c r="A132" s="1" t="s">
        <v>194</v>
      </c>
      <c r="B132" s="2" t="s">
        <v>148</v>
      </c>
      <c r="C132" s="6">
        <v>58082</v>
      </c>
    </row>
    <row r="133" spans="1:3" ht="40.75" x14ac:dyDescent="0.25">
      <c r="A133" s="1" t="s">
        <v>147</v>
      </c>
      <c r="B133" s="2" t="s">
        <v>159</v>
      </c>
      <c r="C133" s="6">
        <f>4661-224</f>
        <v>4437</v>
      </c>
    </row>
    <row r="134" spans="1:3" ht="149.44999999999999" x14ac:dyDescent="0.25">
      <c r="A134" s="1" t="s">
        <v>167</v>
      </c>
      <c r="B134" s="2" t="s">
        <v>236</v>
      </c>
      <c r="C134" s="6">
        <f>3489232+38730</f>
        <v>3527962</v>
      </c>
    </row>
    <row r="135" spans="1:3" ht="122.3" x14ac:dyDescent="0.25">
      <c r="A135" s="1" t="s">
        <v>168</v>
      </c>
      <c r="B135" s="2" t="s">
        <v>237</v>
      </c>
      <c r="C135" s="6">
        <f>187827+115</f>
        <v>187942</v>
      </c>
    </row>
    <row r="136" spans="1:3" ht="40.75" x14ac:dyDescent="0.25">
      <c r="A136" s="1" t="s">
        <v>191</v>
      </c>
      <c r="B136" s="2" t="s">
        <v>238</v>
      </c>
      <c r="C136" s="6">
        <f>13939+539</f>
        <v>14478</v>
      </c>
    </row>
    <row r="137" spans="1:3" ht="67.95" x14ac:dyDescent="0.25">
      <c r="A137" s="1" t="s">
        <v>192</v>
      </c>
      <c r="B137" s="2" t="s">
        <v>193</v>
      </c>
      <c r="C137" s="6">
        <v>12006</v>
      </c>
    </row>
    <row r="138" spans="1:3" s="3" customFormat="1" ht="12.9" x14ac:dyDescent="0.2">
      <c r="A138" s="9" t="s">
        <v>93</v>
      </c>
      <c r="B138" s="11" t="s">
        <v>94</v>
      </c>
      <c r="C138" s="10">
        <f>SUM(C139:C151)</f>
        <v>581942</v>
      </c>
    </row>
    <row r="139" spans="1:3" ht="108.7" x14ac:dyDescent="0.25">
      <c r="A139" s="1" t="s">
        <v>233</v>
      </c>
      <c r="B139" s="2" t="s">
        <v>224</v>
      </c>
      <c r="C139" s="6">
        <v>1953</v>
      </c>
    </row>
    <row r="140" spans="1:3" ht="40.75" x14ac:dyDescent="0.25">
      <c r="A140" s="1" t="s">
        <v>217</v>
      </c>
      <c r="B140" s="2" t="s">
        <v>218</v>
      </c>
      <c r="C140" s="6">
        <v>5877</v>
      </c>
    </row>
    <row r="141" spans="1:3" ht="81.55" x14ac:dyDescent="0.25">
      <c r="A141" s="1" t="s">
        <v>219</v>
      </c>
      <c r="B141" s="2" t="s">
        <v>220</v>
      </c>
      <c r="C141" s="6">
        <v>133429</v>
      </c>
    </row>
    <row r="142" spans="1:3" ht="27.2" x14ac:dyDescent="0.25">
      <c r="A142" s="1" t="s">
        <v>278</v>
      </c>
      <c r="B142" s="2" t="s">
        <v>279</v>
      </c>
      <c r="C142" s="6">
        <v>192</v>
      </c>
    </row>
    <row r="143" spans="1:3" ht="67.95" x14ac:dyDescent="0.25">
      <c r="A143" s="1" t="s">
        <v>221</v>
      </c>
      <c r="B143" s="2" t="s">
        <v>222</v>
      </c>
      <c r="C143" s="6">
        <f>9550-2188</f>
        <v>7362</v>
      </c>
    </row>
    <row r="144" spans="1:3" ht="95.1" x14ac:dyDescent="0.25">
      <c r="A144" s="1" t="s">
        <v>251</v>
      </c>
      <c r="B144" s="2" t="s">
        <v>252</v>
      </c>
      <c r="C144" s="6">
        <v>5296</v>
      </c>
    </row>
    <row r="145" spans="1:3" ht="67.95" x14ac:dyDescent="0.25">
      <c r="A145" s="1" t="s">
        <v>260</v>
      </c>
      <c r="B145" s="2" t="s">
        <v>261</v>
      </c>
      <c r="C145" s="6">
        <f>4846-3634</f>
        <v>1212</v>
      </c>
    </row>
    <row r="146" spans="1:3" ht="40.75" x14ac:dyDescent="0.25">
      <c r="A146" s="1" t="s">
        <v>225</v>
      </c>
      <c r="B146" s="2" t="s">
        <v>226</v>
      </c>
      <c r="C146" s="6">
        <f>5703+156</f>
        <v>5859</v>
      </c>
    </row>
    <row r="147" spans="1:3" x14ac:dyDescent="0.25">
      <c r="A147" s="1" t="s">
        <v>262</v>
      </c>
      <c r="B147" s="2" t="s">
        <v>263</v>
      </c>
      <c r="C147" s="6">
        <v>3087</v>
      </c>
    </row>
    <row r="148" spans="1:3" ht="40.75" x14ac:dyDescent="0.25">
      <c r="A148" s="1" t="s">
        <v>199</v>
      </c>
      <c r="B148" s="2" t="s">
        <v>223</v>
      </c>
      <c r="C148" s="6">
        <v>1440</v>
      </c>
    </row>
    <row r="149" spans="1:3" ht="67.95" x14ac:dyDescent="0.25">
      <c r="A149" s="1" t="s">
        <v>264</v>
      </c>
      <c r="B149" s="2" t="s">
        <v>266</v>
      </c>
      <c r="C149" s="6">
        <v>45488</v>
      </c>
    </row>
    <row r="150" spans="1:3" ht="54.35" x14ac:dyDescent="0.25">
      <c r="A150" s="1" t="s">
        <v>265</v>
      </c>
      <c r="B150" s="2" t="s">
        <v>267</v>
      </c>
      <c r="C150" s="6">
        <v>7308</v>
      </c>
    </row>
    <row r="151" spans="1:3" ht="27.2" x14ac:dyDescent="0.25">
      <c r="A151" s="1" t="s">
        <v>174</v>
      </c>
      <c r="B151" s="2" t="s">
        <v>175</v>
      </c>
      <c r="C151" s="6">
        <v>363439</v>
      </c>
    </row>
    <row r="152" spans="1:3" s="3" customFormat="1" ht="12.9" hidden="1" x14ac:dyDescent="0.2">
      <c r="A152" s="9" t="s">
        <v>111</v>
      </c>
      <c r="B152" s="11" t="s">
        <v>95</v>
      </c>
      <c r="C152" s="10">
        <f>C153</f>
        <v>0</v>
      </c>
    </row>
    <row r="153" spans="1:3" hidden="1" x14ac:dyDescent="0.25">
      <c r="A153" s="1" t="s">
        <v>103</v>
      </c>
      <c r="B153" s="2" t="s">
        <v>96</v>
      </c>
      <c r="C153" s="6"/>
    </row>
    <row r="154" spans="1:3" s="3" customFormat="1" ht="12.9" x14ac:dyDescent="0.2">
      <c r="A154" s="9"/>
      <c r="B154" s="8" t="s">
        <v>97</v>
      </c>
      <c r="C154" s="10">
        <f>C42+C86+C87</f>
        <v>16074054</v>
      </c>
    </row>
    <row r="155" spans="1:3" x14ac:dyDescent="0.25">
      <c r="A155" s="14"/>
      <c r="B155" s="15"/>
      <c r="C155" s="16" t="s">
        <v>256</v>
      </c>
    </row>
    <row r="156" spans="1:3" x14ac:dyDescent="0.25">
      <c r="A156" s="14"/>
      <c r="B156" s="15"/>
    </row>
    <row r="157" spans="1:3" x14ac:dyDescent="0.25">
      <c r="A157" s="14"/>
      <c r="B157" s="15"/>
    </row>
    <row r="158" spans="1:3" x14ac:dyDescent="0.25">
      <c r="A158" s="14"/>
      <c r="B158" s="15"/>
    </row>
    <row r="159" spans="1:3" x14ac:dyDescent="0.25">
      <c r="A159" s="14"/>
      <c r="B159" s="15"/>
    </row>
    <row r="160" spans="1:3" x14ac:dyDescent="0.25">
      <c r="A160" s="14"/>
      <c r="B160" s="15"/>
    </row>
    <row r="161" spans="1:2" x14ac:dyDescent="0.25">
      <c r="A161" s="14"/>
      <c r="B161" s="15"/>
    </row>
    <row r="162" spans="1:2" x14ac:dyDescent="0.25">
      <c r="A162" s="14"/>
      <c r="B162" s="15"/>
    </row>
    <row r="163" spans="1:2" x14ac:dyDescent="0.25">
      <c r="A163" s="14"/>
      <c r="B163" s="15"/>
    </row>
    <row r="164" spans="1:2" x14ac:dyDescent="0.25">
      <c r="A164" s="14"/>
      <c r="B164" s="15"/>
    </row>
  </sheetData>
  <mergeCells count="12">
    <mergeCell ref="A14:C14"/>
    <mergeCell ref="B1:C1"/>
    <mergeCell ref="B2:C2"/>
    <mergeCell ref="B3:C3"/>
    <mergeCell ref="B4:C4"/>
    <mergeCell ref="B5:C5"/>
    <mergeCell ref="A13:C13"/>
    <mergeCell ref="B7:C7"/>
    <mergeCell ref="B8:C8"/>
    <mergeCell ref="B9:C9"/>
    <mergeCell ref="B10:C10"/>
    <mergeCell ref="B11:C11"/>
  </mergeCells>
  <pageMargins left="0.59055118110236227" right="0.39370078740157483" top="0.55118110236220474" bottom="0.55118110236220474" header="0.31496062992125984" footer="0.31496062992125984"/>
  <pageSetup paperSize="9" firstPageNumber="6" orientation="portrait" useFirstPageNumber="1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2026-04-15T08:57:03Z</dcterms:modified>
</cp:coreProperties>
</file>